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britp\Desktop\"/>
    </mc:Choice>
  </mc:AlternateContent>
  <workbookProtection workbookPassword="BEA8" lockStructure="1"/>
  <bookViews>
    <workbookView xWindow="240" yWindow="90" windowWidth="18075" windowHeight="10995"/>
  </bookViews>
  <sheets>
    <sheet name="Form" sheetId="1" r:id="rId1"/>
    <sheet name="DropdownData" sheetId="2" state="hidden" r:id="rId2"/>
    <sheet name="Other" sheetId="3" state="hidden" r:id="rId3"/>
  </sheets>
  <functionGroups builtInGroupCount="18"/>
  <definedNames>
    <definedName name="CBRange">Form!$C$27:$C$33,Form!$G$27:$G$33</definedName>
    <definedName name="ccEmail">Form!$I$8</definedName>
    <definedName name="ccFaxNumber">Form!$I$7</definedName>
    <definedName name="ccField">Form!$D$7</definedName>
    <definedName name="DescBase">DropdownData!$B$3</definedName>
    <definedName name="DisableCell">Form!$M$16</definedName>
    <definedName name="faxNumbers">Other!$A$2</definedName>
    <definedName name="hitDest01">Form!$E$17</definedName>
    <definedName name="hitDest02">Form!$E$36</definedName>
    <definedName name="ItemIndex">Form!$A$4</definedName>
    <definedName name="ListBase1">DropdownData!$B$4</definedName>
    <definedName name="ListBase2">DropdownData!$B$14</definedName>
    <definedName name="ListRange1">Form!$A$22</definedName>
    <definedName name="ListTestReq">Other!$E$2</definedName>
    <definedName name="_xlnm.Print_Area" localSheetId="0">Form!$B$2:$K$40</definedName>
    <definedName name="RowNum1">DropdownData!$B$5</definedName>
    <definedName name="RowNum2">DropdownData!$B$15</definedName>
    <definedName name="ShowRetestBase">DropdownData!$B$13</definedName>
    <definedName name="TestForms">DropdownData!$C$2:$F$2</definedName>
    <definedName name="TestRange">DropdownData!$B$2</definedName>
    <definedName name="testReqOp">Form!$A$24</definedName>
    <definedName name="yesNoOps">Other!$H$2</definedName>
  </definedNames>
  <calcPr calcId="152511"/>
</workbook>
</file>

<file path=xl/calcChain.xml><?xml version="1.0" encoding="utf-8"?>
<calcChain xmlns="http://schemas.openxmlformats.org/spreadsheetml/2006/main">
  <c r="H2" i="3" l="1"/>
  <c r="E2" i="3"/>
  <c r="A2" i="3"/>
  <c r="C18" i="1"/>
  <c r="D15" i="1"/>
  <c r="L8" i="1"/>
  <c r="L21" i="1"/>
  <c r="L22" i="1"/>
  <c r="G1" i="2"/>
  <c r="H1" i="2"/>
  <c r="I1" i="2"/>
  <c r="J1" i="2"/>
  <c r="K1" i="2"/>
  <c r="L1" i="2"/>
  <c r="M1" i="2"/>
  <c r="N1" i="2"/>
  <c r="O1" i="2"/>
  <c r="P1" i="2"/>
  <c r="Q1" i="2"/>
  <c r="R1" i="2"/>
  <c r="S1" i="2"/>
  <c r="T1" i="2"/>
  <c r="U1" i="2"/>
  <c r="V1" i="2"/>
  <c r="W1" i="2"/>
  <c r="X1" i="2"/>
  <c r="Y1" i="2"/>
  <c r="Z1" i="2"/>
  <c r="C31" i="1"/>
  <c r="L6" i="1"/>
  <c r="L9" i="1"/>
  <c r="L10" i="1"/>
  <c r="L14" i="1"/>
  <c r="L16" i="1"/>
  <c r="L36" i="1"/>
  <c r="L37" i="1"/>
  <c r="L7" i="1"/>
  <c r="L4" i="1"/>
  <c r="C32" i="1"/>
  <c r="A28" i="1"/>
  <c r="L17" i="1"/>
  <c r="D1" i="2"/>
  <c r="E1" i="2" s="1"/>
  <c r="F1" i="2" s="1"/>
  <c r="L19" i="1"/>
  <c r="L38" i="1"/>
  <c r="B15" i="2"/>
  <c r="F14" i="2" s="1"/>
  <c r="B5" i="2"/>
  <c r="Z4" i="2" s="1"/>
  <c r="M4" i="2"/>
  <c r="F16" i="1"/>
  <c r="D4" i="2" l="1"/>
  <c r="K4" i="2"/>
  <c r="S4" i="2"/>
  <c r="Y4" i="2"/>
  <c r="T4" i="2"/>
  <c r="H4" i="2"/>
  <c r="O4" i="2"/>
  <c r="U4" i="2"/>
  <c r="K14" i="2"/>
  <c r="E4" i="2"/>
  <c r="I4" i="2"/>
  <c r="P4" i="2"/>
  <c r="X4" i="2"/>
  <c r="S14" i="2"/>
  <c r="D14" i="2"/>
  <c r="L14" i="2"/>
  <c r="T14" i="2"/>
  <c r="C4" i="2"/>
  <c r="G4" i="2"/>
  <c r="L4" i="2"/>
  <c r="Q4" i="2"/>
  <c r="W4" i="2"/>
  <c r="G14" i="2"/>
  <c r="O14" i="2"/>
  <c r="W14" i="2"/>
  <c r="H14" i="2"/>
  <c r="P14" i="2"/>
  <c r="X14" i="2"/>
  <c r="B2" i="2"/>
  <c r="A29" i="1"/>
  <c r="J14" i="2"/>
  <c r="N14" i="2"/>
  <c r="R14" i="2"/>
  <c r="V14" i="2"/>
  <c r="Z14" i="2"/>
  <c r="C14" i="2"/>
  <c r="F4" i="2"/>
  <c r="E14" i="2"/>
  <c r="J4" i="2"/>
  <c r="N4" i="2"/>
  <c r="R4" i="2"/>
  <c r="V4" i="2"/>
  <c r="I14" i="2"/>
  <c r="M14" i="2"/>
  <c r="Q14" i="2"/>
  <c r="U14" i="2"/>
  <c r="Y14" i="2"/>
  <c r="A4" i="1"/>
  <c r="A24" i="1" l="1"/>
  <c r="A22" i="1"/>
  <c r="D27" i="1"/>
  <c r="C27" i="1" s="1"/>
  <c r="A25" i="1"/>
  <c r="C25" i="1" s="1"/>
  <c r="D28" i="1"/>
  <c r="C28" i="1" s="1"/>
  <c r="A30" i="1"/>
  <c r="D30" i="1" s="1"/>
  <c r="D29" i="1"/>
  <c r="C29" i="1" s="1"/>
  <c r="C26" i="1"/>
  <c r="M24" i="1" l="1"/>
  <c r="L24" i="1"/>
  <c r="A31" i="1"/>
  <c r="C30" i="1"/>
  <c r="D31" i="1" l="1"/>
  <c r="A32" i="1"/>
  <c r="A33" i="1" l="1"/>
  <c r="D32" i="1"/>
  <c r="D33" i="1" l="1"/>
  <c r="C33" i="1" s="1"/>
  <c r="M27" i="1"/>
  <c r="H27" i="1" l="1"/>
  <c r="G27" i="1" s="1"/>
  <c r="M28" i="1"/>
  <c r="H28" i="1" l="1"/>
  <c r="G28" i="1" s="1"/>
  <c r="M29" i="1"/>
  <c r="M30" i="1" l="1"/>
  <c r="H30" i="1" s="1"/>
  <c r="H29" i="1"/>
  <c r="G30" i="1" l="1"/>
  <c r="G29" i="1"/>
  <c r="M31" i="1"/>
  <c r="H31" i="1" l="1"/>
  <c r="G31" i="1" s="1"/>
  <c r="M32" i="1"/>
  <c r="H32" i="1" l="1"/>
  <c r="G32" i="1" s="1"/>
  <c r="M33" i="1"/>
  <c r="H33" i="1" s="1"/>
  <c r="G33" i="1" l="1"/>
  <c r="L33" i="1" s="1"/>
  <c r="N37" i="1" l="1"/>
  <c r="N38" i="1"/>
</calcChain>
</file>

<file path=xl/sharedStrings.xml><?xml version="1.0" encoding="utf-8"?>
<sst xmlns="http://schemas.openxmlformats.org/spreadsheetml/2006/main" count="121" uniqueCount="112">
  <si>
    <t>To:</t>
  </si>
  <si>
    <t>CC:</t>
  </si>
  <si>
    <t>Fax No.:</t>
  </si>
  <si>
    <t>Project:</t>
  </si>
  <si>
    <t>Page 1 of 1</t>
  </si>
  <si>
    <t>Test Request Form</t>
  </si>
  <si>
    <t>Aggregates for Sealing Works</t>
  </si>
  <si>
    <t>Asphalt Works</t>
  </si>
  <si>
    <t>Priming or Sealing Works</t>
  </si>
  <si>
    <t>Soil</t>
  </si>
  <si>
    <t>Particle Size Distribution</t>
  </si>
  <si>
    <t>Plasticity Index</t>
  </si>
  <si>
    <t>CBR</t>
  </si>
  <si>
    <t>Other</t>
  </si>
  <si>
    <t>Concrete - Slump</t>
  </si>
  <si>
    <t>Test Form</t>
  </si>
  <si>
    <t>Test Required</t>
  </si>
  <si>
    <t>Layer Type</t>
  </si>
  <si>
    <t>Subgrade</t>
  </si>
  <si>
    <t>Fill</t>
  </si>
  <si>
    <t>Base</t>
  </si>
  <si>
    <t>Prime</t>
  </si>
  <si>
    <t>Seal</t>
  </si>
  <si>
    <t>Prime and Seal</t>
  </si>
  <si>
    <t>Deep Lift</t>
  </si>
  <si>
    <t>Wearing Course</t>
  </si>
  <si>
    <t>Deep Lift and Wearing Course</t>
  </si>
  <si>
    <t>N/A</t>
  </si>
  <si>
    <t>Testing is take place on site – what materials are to be used for sealing - no quarry results are to be accepted
Minimum 3 sample to be tested once you get above 750 tonne then 1 extra test per every 250 tonne to be used (i.e. 1200 tonne - 5 sets of tests required)</t>
  </si>
  <si>
    <t>Fax Numbers</t>
  </si>
  <si>
    <t>8999 4682</t>
  </si>
  <si>
    <t>• When required, in accordance with the contract documents, order the conformance testing in writing directly from the panel period contractors. 
• Should the next panel period contractor on the list not be available to perform the required testing, notify the superintendent immediately.
• Give the panel period contractor written notice in advance of each stage of the works requiring conformance testing, including re-testing.
• Notice – provide the superintendent with a copy of the order for testing simultaneously with the order being sent to the panel period contractor.
• Any communication with the panel period contractors, other than the ordering of testing or inquiring on the timing of test results must be forwarded through the superintendent.
• Provide the superintendent with the results of process control testing as identified in the relevant itp with all requests for conformance testing.
• Notice – notify the superintendent prior to any rework of failed lots.</t>
  </si>
  <si>
    <t>Date &amp; time test required:</t>
  </si>
  <si>
    <t>End Chainage:</t>
  </si>
  <si>
    <t>Start Chainage:</t>
  </si>
  <si>
    <t>Lot Number:</t>
  </si>
  <si>
    <t>Width (m):</t>
  </si>
  <si>
    <t>Length (m):</t>
  </si>
  <si>
    <t>Test &amp; Layer Depth:</t>
  </si>
  <si>
    <t>Tests Required:</t>
  </si>
  <si>
    <t>Contractor:</t>
  </si>
  <si>
    <t>Date &amp; Time:</t>
  </si>
  <si>
    <t>Contact No.:</t>
  </si>
  <si>
    <t xml:space="preserve">&lt;-- Drop down list will update depending on type of work </t>
  </si>
  <si>
    <t>selected above</t>
  </si>
  <si>
    <t>OR</t>
  </si>
  <si>
    <t>Layer Type:</t>
  </si>
  <si>
    <t>Other:</t>
  </si>
  <si>
    <t>MAX</t>
  </si>
  <si>
    <t>COLUMNS</t>
  </si>
  <si>
    <t>DO NOT EDIT GRAY CELLS</t>
  </si>
  <si>
    <t>Sub-Base</t>
  </si>
  <si>
    <t>&lt;-- Fill as required, the gray text will disappear as you fill in data</t>
  </si>
  <si>
    <t>Test Request Type</t>
  </si>
  <si>
    <t>Retest</t>
  </si>
  <si>
    <t>Original</t>
  </si>
  <si>
    <t>Supervisor:</t>
  </si>
  <si>
    <t>Field Density / PLT</t>
  </si>
  <si>
    <r>
      <t xml:space="preserve">Anything not inside the white rectangle to the left will </t>
    </r>
    <r>
      <rPr>
        <b/>
        <sz val="10"/>
        <rFont val="Arial"/>
        <family val="2"/>
      </rPr>
      <t>not</t>
    </r>
    <r>
      <rPr>
        <sz val="10"/>
        <rFont val="Arial"/>
      </rPr>
      <t xml:space="preserve"> be printed</t>
    </r>
  </si>
  <si>
    <t xml:space="preserve">&lt;-- Pick the type of work from drop down list. Options below </t>
  </si>
  <si>
    <t xml:space="preserve">  V    A yellow box indicates that a field is empty on that line</t>
  </si>
  <si>
    <t>will automatically change to suit the type of works selected</t>
  </si>
  <si>
    <t>&lt;-- Click to select/unselect test if any - the test available</t>
  </si>
  <si>
    <t xml:space="preserve">      vary depending on the type of work selected above</t>
  </si>
  <si>
    <t>Show test/retest option</t>
  </si>
  <si>
    <t>No</t>
  </si>
  <si>
    <t>Yes</t>
  </si>
  <si>
    <t>DO NOT ADD MORE ROWS</t>
  </si>
  <si>
    <t>will be ignored</t>
  </si>
  <si>
    <t>Anything after the 14th row</t>
  </si>
  <si>
    <t>Comments/ Description/ Notes to user</t>
  </si>
  <si>
    <t>You can add more layer type</t>
  </si>
  <si>
    <t>options by inserting more rows</t>
  </si>
  <si>
    <t>Max of 13 tests + 1 'Other' option</t>
  </si>
  <si>
    <t>Do not leave gaps!</t>
  </si>
  <si>
    <t xml:space="preserve">Last test should only be 'other' or </t>
  </si>
  <si>
    <t>similar as a special field is provided</t>
  </si>
  <si>
    <t>*PSD (Minimum 3)</t>
  </si>
  <si>
    <t>*ALD (Minimum 3)</t>
  </si>
  <si>
    <t>*FI (Minimum 3)</t>
  </si>
  <si>
    <t>*Asphalt used on project</t>
  </si>
  <si>
    <t>*Voids</t>
  </si>
  <si>
    <t>*Sample of bitumen used in asphalt</t>
  </si>
  <si>
    <r>
      <t xml:space="preserve">You can add more test request types by filling in more columns. The columns must be filled in from </t>
    </r>
    <r>
      <rPr>
        <b/>
        <sz val="10"/>
        <rFont val="Arial"/>
        <family val="2"/>
      </rPr>
      <t>left to right with no empty columns</t>
    </r>
    <r>
      <rPr>
        <sz val="10"/>
        <rFont val="Arial"/>
      </rPr>
      <t>.</t>
    </r>
  </si>
  <si>
    <t>to specify what 'Other' is          &gt;&gt;&gt;</t>
  </si>
  <si>
    <t>Prime (1 sample consisting of 3 tins)</t>
  </si>
  <si>
    <t>Sealing (1 sample consisting of 3 tins)</t>
  </si>
  <si>
    <t>Email:</t>
  </si>
  <si>
    <t>Concrete - Cylinders</t>
  </si>
  <si>
    <t>Flakiness / ALD</t>
  </si>
  <si>
    <t>You need to test every time priming or sealing takes place – note generally one per day or as per specification.
The bituminous supplier is to sample and the tester is to witness only (OH&amp;S request from industry).
  Urban Works - Witness by tester (test request to RMG)
  Rural Works - Witness by DoI (test request to supplier)</t>
  </si>
  <si>
    <t>Yes/No</t>
  </si>
  <si>
    <t>Is this a retest:</t>
  </si>
  <si>
    <t>Yes/No Options</t>
  </si>
  <si>
    <t xml:space="preserve"> Click box on the left to show/hide the gray text without filling out this form</t>
  </si>
  <si>
    <t>3 areas here need to be tested:
  1. Bitumen to be used in asphalt mix: 1 sample consisting of 3 tins
  2. Asphalt used on project: Psd, bitumen content, stability and flow, maximum density
  3. Density once asphalt laid: Voids cores from site</t>
  </si>
  <si>
    <t>Email</t>
  </si>
  <si>
    <t>Fax No.</t>
  </si>
  <si>
    <t>8951 5566</t>
  </si>
  <si>
    <t>8973 8666</t>
  </si>
  <si>
    <t>8962 4553</t>
  </si>
  <si>
    <t>this will affect the position of items</t>
  </si>
  <si>
    <r>
      <t xml:space="preserve">You </t>
    </r>
    <r>
      <rPr>
        <b/>
        <sz val="10"/>
        <rFont val="Arial"/>
        <family val="2"/>
      </rPr>
      <t>can</t>
    </r>
    <r>
      <rPr>
        <sz val="10"/>
        <rFont val="Arial"/>
        <family val="2"/>
      </rPr>
      <t xml:space="preserve"> leave gaps between tests - </t>
    </r>
  </si>
  <si>
    <t>on the form</t>
  </si>
  <si>
    <t>Version 1, 27/03/2013</t>
  </si>
  <si>
    <t>Darwin/Palmerston</t>
  </si>
  <si>
    <t>Alice Springs</t>
  </si>
  <si>
    <t>Katherine</t>
  </si>
  <si>
    <t>Tennant Creek</t>
  </si>
  <si>
    <t>Dry Back</t>
  </si>
  <si>
    <t>Ball-embedment</t>
  </si>
  <si>
    <t>Test Request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</si>
</sst>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mm\ AM/PM"/>
  </numFmts>
  <fonts count="20" x14ac:knownFonts="1">
    <font>
      <sz val="10"/>
      <name val="Arial"/>
    </font>
    <font>
      <sz val="10"/>
      <name val="Arial"/>
    </font>
    <font>
      <b/>
      <sz val="10"/>
      <name val="Arial"/>
      <family val="2"/>
    </font>
    <font>
      <sz val="8"/>
      <name val="Arial"/>
    </font>
    <font>
      <sz val="10"/>
      <name val="Arial"/>
      <family val="2"/>
    </font>
    <font>
      <sz val="18"/>
      <name val="Arial"/>
      <family val="2"/>
    </font>
    <font>
      <sz val="14"/>
      <color indexed="12"/>
      <name val="Arial"/>
    </font>
    <font>
      <sz val="10"/>
      <name val="Times New Roman"/>
      <family val="1"/>
    </font>
    <font>
      <sz val="10"/>
      <color indexed="22"/>
      <name val="Arial"/>
    </font>
    <font>
      <sz val="14"/>
      <name val="Wingdings 2"/>
      <family val="1"/>
      <charset val="2"/>
    </font>
    <font>
      <sz val="10"/>
      <color indexed="55"/>
      <name val="Arial"/>
    </font>
    <font>
      <sz val="10"/>
      <color indexed="16"/>
      <name val="Arial"/>
    </font>
    <font>
      <sz val="10"/>
      <color indexed="16"/>
      <name val="Arial"/>
      <family val="2"/>
    </font>
    <font>
      <b/>
      <sz val="10"/>
      <color indexed="16"/>
      <name val="Arial"/>
      <family val="2"/>
    </font>
    <font>
      <sz val="8"/>
      <color indexed="16"/>
      <name val="Arial"/>
    </font>
    <font>
      <sz val="14"/>
      <color indexed="10"/>
      <name val="Arial"/>
    </font>
    <font>
      <sz val="10"/>
      <color indexed="55"/>
      <name val="Arial"/>
      <family val="2"/>
    </font>
    <font>
      <b/>
      <sz val="10"/>
      <color indexed="55"/>
      <name val="Arial"/>
      <family val="2"/>
    </font>
    <font>
      <i/>
      <sz val="8"/>
      <name val="Arial"/>
      <family val="2"/>
    </font>
    <font>
      <sz val="7"/>
      <color indexed="55"/>
      <name val="Arial"/>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23"/>
      </bottom>
      <diagonal/>
    </border>
    <border>
      <left/>
      <right style="medium">
        <color indexed="64"/>
      </right>
      <top/>
      <bottom style="medium">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0" fillId="2" borderId="0" xfId="0" applyFill="1"/>
    <xf numFmtId="0" fontId="2" fillId="2" borderId="0" xfId="0" applyFont="1" applyFill="1"/>
    <xf numFmtId="0" fontId="7" fillId="0" borderId="0" xfId="0" quotePrefix="1" applyFont="1"/>
    <xf numFmtId="0" fontId="0" fillId="0" borderId="0" xfId="0" applyAlignment="1">
      <alignment horizontal="left" wrapText="1"/>
    </xf>
    <xf numFmtId="0" fontId="0" fillId="0" borderId="0" xfId="0" applyAlignment="1">
      <alignment wrapText="1"/>
    </xf>
    <xf numFmtId="0" fontId="0" fillId="0" borderId="0" xfId="0" applyAlignment="1">
      <alignment horizontal="right"/>
    </xf>
    <xf numFmtId="0" fontId="8" fillId="2" borderId="0" xfId="0" applyFont="1" applyFill="1"/>
    <xf numFmtId="0" fontId="2" fillId="2" borderId="0" xfId="0" applyFont="1" applyFill="1" applyAlignment="1">
      <alignment vertical="top"/>
    </xf>
    <xf numFmtId="0" fontId="9" fillId="0" borderId="0" xfId="0" applyFont="1" applyAlignment="1" applyProtection="1">
      <alignment horizontal="right" wrapText="1"/>
      <protection locked="0"/>
    </xf>
    <xf numFmtId="0" fontId="9" fillId="0" borderId="0" xfId="0" applyFont="1" applyAlignment="1" applyProtection="1">
      <alignment horizontal="right"/>
      <protection locked="0"/>
    </xf>
    <xf numFmtId="0" fontId="0" fillId="0" borderId="0" xfId="0" applyBorder="1"/>
    <xf numFmtId="0" fontId="0" fillId="0" borderId="1" xfId="0" applyBorder="1" applyAlignment="1" applyProtection="1">
      <protection locked="0"/>
    </xf>
    <xf numFmtId="0" fontId="0" fillId="0" borderId="2" xfId="0" applyBorder="1" applyAlignment="1">
      <alignment horizontal="right" vertical="center"/>
    </xf>
    <xf numFmtId="0" fontId="10" fillId="2" borderId="0" xfId="0" applyFont="1" applyFill="1"/>
    <xf numFmtId="0" fontId="0" fillId="2" borderId="0" xfId="0" applyFill="1" applyBorder="1" applyAlignment="1"/>
    <xf numFmtId="0" fontId="0" fillId="2" borderId="0" xfId="0" applyFill="1" applyBorder="1" applyAlignment="1">
      <alignment vertical="center"/>
    </xf>
    <xf numFmtId="0" fontId="2" fillId="2" borderId="0" xfId="0" applyFont="1" applyFill="1" applyAlignment="1">
      <alignment horizontal="center" vertical="center"/>
    </xf>
    <xf numFmtId="0" fontId="1" fillId="2" borderId="2" xfId="0" applyFont="1" applyFill="1" applyBorder="1" applyAlignment="1" applyProtection="1">
      <alignment horizontal="center" vertical="center"/>
      <protection locked="0"/>
    </xf>
    <xf numFmtId="164" fontId="0" fillId="0" borderId="0" xfId="0" applyNumberFormat="1" applyBorder="1" applyAlignment="1" applyProtection="1"/>
    <xf numFmtId="0" fontId="0" fillId="0" borderId="0" xfId="0" applyBorder="1" applyAlignment="1" applyProtection="1"/>
    <xf numFmtId="0" fontId="8" fillId="2" borderId="0" xfId="0" applyFont="1" applyFill="1" applyAlignment="1">
      <alignment horizontal="right"/>
    </xf>
    <xf numFmtId="0" fontId="0" fillId="2" borderId="0" xfId="0" applyFill="1" applyAlignment="1">
      <alignment horizontal="right"/>
    </xf>
    <xf numFmtId="0" fontId="8" fillId="2" borderId="0" xfId="0" applyFont="1" applyFill="1" applyAlignment="1">
      <alignment shrinkToFit="1"/>
    </xf>
    <xf numFmtId="0" fontId="0" fillId="2" borderId="0" xfId="0" applyFill="1" applyAlignment="1">
      <alignment shrinkToFit="1"/>
    </xf>
    <xf numFmtId="0" fontId="14" fillId="2" borderId="0" xfId="0" applyFont="1" applyFill="1"/>
    <xf numFmtId="0" fontId="0" fillId="0" borderId="2" xfId="0" applyBorder="1" applyAlignment="1">
      <alignment horizontal="right" vertical="center" shrinkToFit="1"/>
    </xf>
    <xf numFmtId="0" fontId="11" fillId="2" borderId="0" xfId="0" applyFont="1" applyFill="1" applyAlignment="1">
      <alignment horizontal="center"/>
    </xf>
    <xf numFmtId="0" fontId="11" fillId="2" borderId="0" xfId="0" applyFont="1" applyFill="1" applyAlignment="1"/>
    <xf numFmtId="0" fontId="11" fillId="2" borderId="0" xfId="0" applyFont="1" applyFill="1"/>
    <xf numFmtId="0" fontId="2" fillId="2" borderId="3" xfId="0" applyFont="1" applyFill="1" applyBorder="1"/>
    <xf numFmtId="0" fontId="4" fillId="0" borderId="3" xfId="0" applyFont="1" applyBorder="1" applyAlignment="1">
      <alignment vertical="top" wrapText="1"/>
    </xf>
    <xf numFmtId="0" fontId="10" fillId="2" borderId="3" xfId="0" applyFont="1" applyFill="1" applyBorder="1"/>
    <xf numFmtId="0" fontId="2" fillId="0" borderId="3" xfId="0" applyFont="1" applyFill="1" applyBorder="1"/>
    <xf numFmtId="0" fontId="0" fillId="0" borderId="3" xfId="0" applyFill="1" applyBorder="1"/>
    <xf numFmtId="0" fontId="0" fillId="2" borderId="3" xfId="0" applyFill="1" applyBorder="1"/>
    <xf numFmtId="0" fontId="13" fillId="2" borderId="4" xfId="0" applyFont="1" applyFill="1" applyBorder="1"/>
    <xf numFmtId="0" fontId="0" fillId="2" borderId="5" xfId="0"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0" fillId="0" borderId="8" xfId="0" applyFill="1" applyBorder="1"/>
    <xf numFmtId="0" fontId="2" fillId="2" borderId="7" xfId="0" applyFont="1" applyFill="1" applyBorder="1" applyAlignment="1">
      <alignment vertical="top" wrapText="1"/>
    </xf>
    <xf numFmtId="0" fontId="2" fillId="2" borderId="9" xfId="0" applyFont="1" applyFill="1" applyBorder="1"/>
    <xf numFmtId="0" fontId="2" fillId="2" borderId="0" xfId="0" applyFont="1" applyFill="1" applyBorder="1"/>
    <xf numFmtId="0" fontId="16" fillId="2" borderId="0" xfId="0" applyFont="1" applyFill="1" applyBorder="1" applyAlignment="1">
      <alignment wrapText="1"/>
    </xf>
    <xf numFmtId="0" fontId="16" fillId="2" borderId="10" xfId="0" applyFont="1" applyFill="1" applyBorder="1" applyAlignment="1">
      <alignment wrapText="1"/>
    </xf>
    <xf numFmtId="0" fontId="10" fillId="2" borderId="9" xfId="0" applyFont="1" applyFill="1" applyBorder="1"/>
    <xf numFmtId="0" fontId="17" fillId="2" borderId="0" xfId="0" applyFont="1" applyFill="1" applyBorder="1"/>
    <xf numFmtId="0" fontId="4" fillId="0" borderId="0" xfId="0" applyFont="1" applyBorder="1"/>
    <xf numFmtId="0" fontId="0" fillId="0" borderId="10" xfId="0" applyBorder="1"/>
    <xf numFmtId="0" fontId="4" fillId="2" borderId="9" xfId="0" applyFont="1" applyFill="1" applyBorder="1"/>
    <xf numFmtId="0" fontId="0" fillId="0" borderId="3" xfId="0" applyBorder="1"/>
    <xf numFmtId="0" fontId="0" fillId="0" borderId="8" xfId="0" applyBorder="1"/>
    <xf numFmtId="0" fontId="4" fillId="0" borderId="3" xfId="0" applyFont="1" applyBorder="1"/>
    <xf numFmtId="0" fontId="12" fillId="2" borderId="9" xfId="0" applyFont="1" applyFill="1" applyBorder="1"/>
    <xf numFmtId="0" fontId="11" fillId="2" borderId="3" xfId="0" applyFont="1" applyFill="1" applyBorder="1"/>
    <xf numFmtId="0" fontId="0" fillId="0" borderId="0" xfId="0" applyFill="1" applyBorder="1"/>
    <xf numFmtId="0" fontId="3" fillId="0" borderId="0" xfId="0" applyFont="1"/>
    <xf numFmtId="0" fontId="0" fillId="0" borderId="1" xfId="0" applyBorder="1" applyAlignment="1" applyProtection="1">
      <alignment horizontal="center"/>
      <protection locked="0"/>
    </xf>
    <xf numFmtId="0" fontId="18" fillId="0" borderId="0" xfId="0" applyFont="1"/>
    <xf numFmtId="0" fontId="18" fillId="0" borderId="0" xfId="0" applyFont="1" applyAlignment="1">
      <alignment horizontal="left" indent="2"/>
    </xf>
    <xf numFmtId="0" fontId="19" fillId="0" borderId="0" xfId="0" applyFont="1" applyBorder="1" applyAlignment="1"/>
    <xf numFmtId="0" fontId="0" fillId="0" borderId="0" xfId="0" applyAlignment="1" applyProtection="1">
      <alignment horizontal="right"/>
    </xf>
    <xf numFmtId="0" fontId="0" fillId="0" borderId="0" xfId="0" applyProtection="1"/>
    <xf numFmtId="0" fontId="2" fillId="0" borderId="0" xfId="0" applyFont="1" applyProtection="1"/>
    <xf numFmtId="0" fontId="4" fillId="0" borderId="3" xfId="0" quotePrefix="1" applyFont="1" applyBorder="1" applyAlignment="1">
      <alignment vertical="top" wrapText="1"/>
    </xf>
    <xf numFmtId="0" fontId="12" fillId="2" borderId="3" xfId="0" applyFont="1" applyFill="1" applyBorder="1" applyAlignment="1">
      <alignment vertical="center" wrapText="1"/>
    </xf>
    <xf numFmtId="0" fontId="0" fillId="0" borderId="3" xfId="0" quotePrefix="1" applyBorder="1" applyAlignment="1">
      <alignment vertical="top"/>
    </xf>
    <xf numFmtId="0" fontId="0" fillId="0" borderId="8" xfId="0" quotePrefix="1" applyBorder="1" applyAlignment="1">
      <alignment vertical="top"/>
    </xf>
    <xf numFmtId="0" fontId="0" fillId="0" borderId="11" xfId="0" applyBorder="1"/>
    <xf numFmtId="0" fontId="0" fillId="0" borderId="12" xfId="0" applyBorder="1"/>
    <xf numFmtId="0" fontId="8" fillId="4" borderId="0" xfId="0" applyFont="1" applyFill="1" applyAlignment="1">
      <alignment shrinkToFit="1"/>
    </xf>
    <xf numFmtId="0" fontId="0" fillId="0" borderId="0" xfId="0" applyFill="1" applyAlignment="1">
      <alignment horizont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0" xfId="0" applyFont="1" applyAlignment="1">
      <alignment horizontal="left"/>
    </xf>
    <xf numFmtId="0" fontId="0" fillId="0" borderId="1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lignment horizontal="right"/>
    </xf>
    <xf numFmtId="0" fontId="3" fillId="0" borderId="0" xfId="0" applyFont="1" applyAlignment="1">
      <alignment horizontal="left" wrapText="1"/>
    </xf>
    <xf numFmtId="2" fontId="0" fillId="0" borderId="1" xfId="0" applyNumberFormat="1" applyBorder="1" applyAlignment="1" applyProtection="1">
      <alignment horizontal="center"/>
      <protection locked="0"/>
    </xf>
    <xf numFmtId="0" fontId="15" fillId="2" borderId="0" xfId="0" applyFont="1" applyFill="1" applyAlignment="1">
      <alignment horizontal="left"/>
    </xf>
    <xf numFmtId="0" fontId="0" fillId="0" borderId="0" xfId="0" applyAlignment="1">
      <alignment horizontal="left" shrinkToFit="1"/>
    </xf>
    <xf numFmtId="0" fontId="19" fillId="0" borderId="0" xfId="0" applyFont="1" applyBorder="1" applyAlignment="1">
      <alignment horizontal="center"/>
    </xf>
    <xf numFmtId="0" fontId="0" fillId="0" borderId="1" xfId="0" applyBorder="1" applyAlignment="1" applyProtection="1">
      <alignment horizontal="center" shrinkToFit="1"/>
      <protection locked="0"/>
    </xf>
    <xf numFmtId="0" fontId="0" fillId="0" borderId="0" xfId="0" applyBorder="1" applyAlignment="1">
      <alignment horizontal="center"/>
    </xf>
    <xf numFmtId="49" fontId="0" fillId="0" borderId="13"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0" fontId="5" fillId="0" borderId="0" xfId="0" applyFont="1" applyAlignment="1">
      <alignment horizontal="center"/>
    </xf>
    <xf numFmtId="0" fontId="6" fillId="0" borderId="0" xfId="0" applyFont="1" applyAlignment="1" applyProtection="1">
      <alignment horizontal="center"/>
      <protection locked="0"/>
    </xf>
    <xf numFmtId="49" fontId="0" fillId="0" borderId="2" xfId="0" applyNumberForma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 fillId="0" borderId="0" xfId="0" applyFont="1" applyAlignment="1">
      <alignment horizontal="left" vertical="center" wrapText="1"/>
    </xf>
    <xf numFmtId="0" fontId="14" fillId="2" borderId="0" xfId="0" applyFont="1" applyFill="1" applyAlignment="1">
      <alignment horizontal="center" vertical="center" wrapText="1"/>
    </xf>
    <xf numFmtId="0" fontId="19" fillId="0" borderId="0" xfId="0" applyFont="1" applyAlignment="1">
      <alignment horizontal="center" wrapText="1"/>
    </xf>
    <xf numFmtId="164" fontId="0" fillId="3" borderId="1" xfId="0" applyNumberFormat="1" applyFill="1" applyBorder="1" applyAlignment="1" applyProtection="1">
      <alignment horizontal="center"/>
      <protection locked="0"/>
    </xf>
    <xf numFmtId="49" fontId="4" fillId="5" borderId="16" xfId="0" applyNumberFormat="1" applyFont="1" applyFill="1" applyBorder="1" applyAlignment="1" applyProtection="1">
      <alignment horizontal="center" vertical="center"/>
      <protection locked="0"/>
    </xf>
    <xf numFmtId="49" fontId="4" fillId="5" borderId="17" xfId="0" applyNumberFormat="1" applyFont="1" applyFill="1" applyBorder="1" applyAlignment="1" applyProtection="1">
      <alignment horizontal="center" vertical="center"/>
      <protection locked="0"/>
    </xf>
    <xf numFmtId="49" fontId="4" fillId="5" borderId="23" xfId="0" applyNumberFormat="1" applyFont="1" applyFill="1" applyBorder="1" applyAlignment="1" applyProtection="1">
      <alignment horizontal="center" vertical="center"/>
      <protection locked="0"/>
    </xf>
    <xf numFmtId="49" fontId="4" fillId="5" borderId="24" xfId="0" applyNumberFormat="1" applyFont="1" applyFill="1" applyBorder="1" applyAlignment="1" applyProtection="1">
      <alignment horizontal="center" vertical="center"/>
      <protection locked="0"/>
    </xf>
    <xf numFmtId="49" fontId="4" fillId="5" borderId="18" xfId="0" applyNumberFormat="1" applyFont="1" applyFill="1" applyBorder="1" applyAlignment="1" applyProtection="1">
      <alignment horizontal="center" vertical="center"/>
      <protection locked="0"/>
    </xf>
    <xf numFmtId="49" fontId="4" fillId="5" borderId="19" xfId="0" applyNumberFormat="1" applyFont="1" applyFill="1" applyBorder="1" applyAlignment="1" applyProtection="1">
      <alignment horizontal="center" vertical="center"/>
      <protection locked="0"/>
    </xf>
    <xf numFmtId="0" fontId="2" fillId="3" borderId="20" xfId="0" applyFont="1" applyFill="1" applyBorder="1" applyAlignment="1">
      <alignment horizontal="right" vertical="center" wrapText="1"/>
    </xf>
    <xf numFmtId="0" fontId="2" fillId="3" borderId="22" xfId="0" applyFont="1" applyFill="1" applyBorder="1" applyAlignment="1">
      <alignment horizontal="right" vertical="center" wrapText="1"/>
    </xf>
    <xf numFmtId="0" fontId="2" fillId="3" borderId="21" xfId="0" applyFont="1" applyFill="1" applyBorder="1" applyAlignment="1">
      <alignment horizontal="right" vertical="center" wrapText="1"/>
    </xf>
  </cellXfs>
  <cellStyles count="1">
    <cellStyle name="Normal" xfId="0" builtinId="0"/>
  </cellStyles>
  <dxfs count="7">
    <dxf>
      <fill>
        <patternFill>
          <bgColor rgb="FFFFFF00"/>
        </patternFill>
      </fill>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1</xdr:row>
      <xdr:rowOff>9525</xdr:rowOff>
    </xdr:from>
    <xdr:to>
      <xdr:col>11</xdr:col>
      <xdr:colOff>0</xdr:colOff>
      <xdr:row>1</xdr:row>
      <xdr:rowOff>742950</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00025" y="180975"/>
          <a:ext cx="6810375" cy="7334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3"/>
  <sheetViews>
    <sheetView showGridLines="0" tabSelected="1" zoomScaleNormal="100" zoomScaleSheetLayoutView="70" workbookViewId="0">
      <selection activeCell="I7" sqref="I7:J9"/>
    </sheetView>
  </sheetViews>
  <sheetFormatPr defaultRowHeight="12.75" x14ac:dyDescent="0.2"/>
  <cols>
    <col min="1" max="1" width="2.85546875" customWidth="1"/>
    <col min="2" max="2" width="9.42578125" customWidth="1"/>
    <col min="3" max="10" width="10.42578125" customWidth="1"/>
    <col min="11" max="11" width="9.42578125" customWidth="1"/>
    <col min="12" max="12" width="3.28515625" customWidth="1"/>
    <col min="13" max="13" width="3" customWidth="1"/>
  </cols>
  <sheetData>
    <row r="1" spans="1:20" ht="13.5" customHeight="1" x14ac:dyDescent="0.2">
      <c r="A1" s="1"/>
      <c r="B1" s="1"/>
      <c r="C1" s="1"/>
      <c r="D1" s="1"/>
      <c r="E1" s="1"/>
      <c r="F1" s="1"/>
      <c r="G1" s="1"/>
      <c r="H1" s="1"/>
      <c r="I1" s="1"/>
      <c r="J1" s="1"/>
      <c r="K1" s="1"/>
      <c r="L1" s="25" t="s">
        <v>60</v>
      </c>
      <c r="M1" s="1"/>
      <c r="N1" s="1"/>
      <c r="O1" s="1"/>
      <c r="P1" s="1"/>
      <c r="Q1" s="1"/>
      <c r="R1" s="1"/>
      <c r="S1" s="1"/>
      <c r="T1" s="1"/>
    </row>
    <row r="2" spans="1:20" ht="66" customHeight="1" x14ac:dyDescent="0.2">
      <c r="A2" s="1"/>
      <c r="B2" s="73"/>
      <c r="C2" s="73"/>
      <c r="D2" s="73"/>
      <c r="E2" s="73"/>
      <c r="F2" s="73"/>
      <c r="G2" s="73"/>
      <c r="H2" s="73"/>
      <c r="I2" s="73"/>
      <c r="J2" s="73"/>
      <c r="K2" s="73"/>
      <c r="L2" s="25"/>
      <c r="M2" s="1"/>
      <c r="N2" s="1"/>
      <c r="O2" s="1"/>
      <c r="P2" s="1"/>
      <c r="Q2" s="1"/>
      <c r="R2" s="1"/>
      <c r="S2" s="1"/>
      <c r="T2" s="1"/>
    </row>
    <row r="3" spans="1:20" ht="23.25" x14ac:dyDescent="0.35">
      <c r="A3" s="22"/>
      <c r="C3" s="90" t="s">
        <v>5</v>
      </c>
      <c r="D3" s="90"/>
      <c r="E3" s="90"/>
      <c r="F3" s="90"/>
      <c r="G3" s="90"/>
      <c r="H3" s="90"/>
      <c r="I3" s="90"/>
      <c r="J3" s="90"/>
      <c r="L3" s="1"/>
      <c r="M3" s="1" t="s">
        <v>58</v>
      </c>
      <c r="N3" s="1"/>
      <c r="O3" s="1"/>
      <c r="P3" s="1"/>
      <c r="Q3" s="1"/>
      <c r="R3" s="1"/>
      <c r="S3" s="1"/>
      <c r="T3" s="1"/>
    </row>
    <row r="4" spans="1:20" ht="18" x14ac:dyDescent="0.25">
      <c r="A4" s="21">
        <f ca="1">MATCH(C4,INDIRECT(TestRange),0)</f>
        <v>4</v>
      </c>
      <c r="C4" s="91" t="s">
        <v>9</v>
      </c>
      <c r="D4" s="91"/>
      <c r="E4" s="91"/>
      <c r="F4" s="91"/>
      <c r="G4" s="91"/>
      <c r="H4" s="91"/>
      <c r="I4" s="91"/>
      <c r="J4" s="91"/>
      <c r="L4" s="23" t="str">
        <f>IF(C4="","Please specify works test request is for","")</f>
        <v/>
      </c>
      <c r="M4" s="2" t="s">
        <v>59</v>
      </c>
      <c r="N4" s="1"/>
      <c r="O4" s="1"/>
      <c r="P4" s="1"/>
      <c r="Q4" s="1"/>
      <c r="R4" s="1"/>
      <c r="S4" s="1"/>
      <c r="T4" s="1"/>
    </row>
    <row r="5" spans="1:20" ht="12.75" customHeight="1" x14ac:dyDescent="0.2">
      <c r="A5" s="22"/>
      <c r="L5" s="24"/>
      <c r="M5" s="1"/>
      <c r="N5" s="8" t="s">
        <v>61</v>
      </c>
      <c r="O5" s="1"/>
      <c r="P5" s="1"/>
      <c r="Q5" s="1"/>
      <c r="R5" s="1"/>
      <c r="S5" s="1"/>
      <c r="T5" s="1"/>
    </row>
    <row r="6" spans="1:20" ht="15" customHeight="1" x14ac:dyDescent="0.2">
      <c r="A6" s="22"/>
      <c r="C6" s="13" t="s">
        <v>0</v>
      </c>
      <c r="D6" s="93"/>
      <c r="E6" s="94"/>
      <c r="F6" s="94"/>
      <c r="G6" s="94"/>
      <c r="H6" s="13" t="s">
        <v>87</v>
      </c>
      <c r="I6" s="92"/>
      <c r="J6" s="92"/>
      <c r="L6" s="72" t="str">
        <f>IF(OR(D6="",I6=""),"Please fill in 'To' details","")</f>
        <v>Please fill in 'To' details</v>
      </c>
      <c r="M6" s="2"/>
      <c r="N6" s="1"/>
      <c r="O6" s="1"/>
      <c r="P6" s="1"/>
      <c r="Q6" s="1"/>
      <c r="R6" s="1"/>
      <c r="S6" s="1"/>
      <c r="T6" s="1"/>
    </row>
    <row r="7" spans="1:20" ht="15" customHeight="1" x14ac:dyDescent="0.2">
      <c r="A7" s="22"/>
      <c r="C7" s="13" t="s">
        <v>1</v>
      </c>
      <c r="D7" s="94" t="s">
        <v>105</v>
      </c>
      <c r="E7" s="94"/>
      <c r="F7" s="94"/>
      <c r="G7" s="94"/>
      <c r="H7" s="108" t="s">
        <v>111</v>
      </c>
      <c r="I7" s="102"/>
      <c r="J7" s="103"/>
      <c r="L7" s="23" t="str">
        <f>IF(OR(D7="",I7=""),"Please fill in 'CC' details","")</f>
        <v>Please fill in 'CC' details</v>
      </c>
      <c r="M7" s="1"/>
      <c r="N7" s="1"/>
      <c r="O7" s="1"/>
      <c r="P7" s="1"/>
      <c r="Q7" s="1"/>
      <c r="R7" s="1"/>
      <c r="S7" s="1"/>
      <c r="T7" s="1"/>
    </row>
    <row r="8" spans="1:20" ht="15" customHeight="1" x14ac:dyDescent="0.2">
      <c r="A8" s="22"/>
      <c r="C8" s="74"/>
      <c r="D8" s="75"/>
      <c r="E8" s="75"/>
      <c r="F8" s="75"/>
      <c r="G8" s="76"/>
      <c r="H8" s="109"/>
      <c r="I8" s="104"/>
      <c r="J8" s="105"/>
      <c r="L8" s="23" t="str">
        <f>IF(I8="","Please put in an email for CC details","")</f>
        <v>Please put in an email for CC details</v>
      </c>
      <c r="M8" s="1"/>
      <c r="N8" s="1"/>
      <c r="O8" s="1"/>
      <c r="P8" s="1"/>
      <c r="Q8" s="1"/>
      <c r="R8" s="1"/>
      <c r="S8" s="1"/>
      <c r="T8" s="1"/>
    </row>
    <row r="9" spans="1:20" ht="15" customHeight="1" x14ac:dyDescent="0.2">
      <c r="A9" s="22"/>
      <c r="C9" s="26" t="s">
        <v>56</v>
      </c>
      <c r="D9" s="95"/>
      <c r="E9" s="96"/>
      <c r="F9" s="96"/>
      <c r="G9" s="97"/>
      <c r="H9" s="110"/>
      <c r="I9" s="106"/>
      <c r="J9" s="107"/>
      <c r="L9" s="23" t="str">
        <f>IF(OR(D9="",I9=""),"Please fill in 'Supervisor' details","")</f>
        <v>Please fill in 'Supervisor' details</v>
      </c>
      <c r="M9" s="1"/>
      <c r="N9" s="1"/>
      <c r="O9" s="1"/>
      <c r="P9" s="1"/>
      <c r="Q9" s="1"/>
      <c r="R9" s="1"/>
      <c r="S9" s="1"/>
      <c r="T9" s="1"/>
    </row>
    <row r="10" spans="1:20" ht="15" customHeight="1" x14ac:dyDescent="0.2">
      <c r="A10" s="22"/>
      <c r="C10" s="13" t="s">
        <v>3</v>
      </c>
      <c r="D10" s="95"/>
      <c r="E10" s="96"/>
      <c r="F10" s="96"/>
      <c r="G10" s="96"/>
      <c r="H10" s="97"/>
      <c r="I10" s="74" t="s">
        <v>4</v>
      </c>
      <c r="J10" s="76"/>
      <c r="L10" s="23" t="str">
        <f>IF(D10="","Please fill in 'Project' details","")</f>
        <v>Please fill in 'Project' details</v>
      </c>
      <c r="M10" s="1"/>
      <c r="N10" s="1"/>
      <c r="O10" s="1"/>
      <c r="P10" s="1"/>
      <c r="Q10" s="1"/>
      <c r="R10" s="1"/>
      <c r="S10" s="1"/>
      <c r="T10" s="1"/>
    </row>
    <row r="11" spans="1:20" ht="9" customHeight="1" x14ac:dyDescent="0.2">
      <c r="A11" s="22"/>
      <c r="L11" s="23"/>
      <c r="M11" s="1"/>
      <c r="N11" s="1"/>
      <c r="O11" s="1"/>
      <c r="P11" s="1"/>
      <c r="Q11" s="1"/>
      <c r="R11" s="1"/>
      <c r="S11" s="1"/>
      <c r="T11" s="1"/>
    </row>
    <row r="12" spans="1:20" ht="147.75" customHeight="1" x14ac:dyDescent="0.2">
      <c r="A12" s="22"/>
      <c r="C12" s="81" t="s">
        <v>31</v>
      </c>
      <c r="D12" s="81"/>
      <c r="E12" s="81"/>
      <c r="F12" s="81"/>
      <c r="G12" s="81"/>
      <c r="H12" s="81"/>
      <c r="I12" s="81"/>
      <c r="J12" s="81"/>
      <c r="L12" s="23"/>
      <c r="M12" s="1"/>
      <c r="N12" s="1"/>
      <c r="O12" s="1"/>
      <c r="P12" s="1"/>
      <c r="Q12" s="1"/>
      <c r="R12" s="1"/>
      <c r="S12" s="1"/>
      <c r="T12" s="1"/>
    </row>
    <row r="13" spans="1:20" ht="9" customHeight="1" x14ac:dyDescent="0.2">
      <c r="A13" s="22"/>
      <c r="L13" s="23"/>
      <c r="M13" s="1"/>
      <c r="N13" s="1"/>
      <c r="O13" s="1"/>
      <c r="P13" s="1"/>
      <c r="Q13" s="1"/>
      <c r="R13" s="1"/>
      <c r="S13" s="1"/>
      <c r="T13" s="1"/>
    </row>
    <row r="14" spans="1:20" ht="18" customHeight="1" x14ac:dyDescent="0.2">
      <c r="A14" s="22"/>
      <c r="C14" s="80" t="s">
        <v>32</v>
      </c>
      <c r="D14" s="80"/>
      <c r="E14" s="80"/>
      <c r="F14" s="101"/>
      <c r="G14" s="101"/>
      <c r="H14" s="101"/>
      <c r="I14" s="19"/>
      <c r="J14" s="19"/>
      <c r="L14" s="23" t="str">
        <f>IF(F14="","Please fill in 'date and time test required'","")</f>
        <v>Please fill in 'date and time test required'</v>
      </c>
      <c r="M14" s="2" t="s">
        <v>52</v>
      </c>
      <c r="N14" s="1"/>
      <c r="O14" s="1"/>
      <c r="P14" s="1"/>
      <c r="Q14" s="1"/>
      <c r="R14" s="1"/>
      <c r="S14" s="1"/>
      <c r="T14" s="1"/>
    </row>
    <row r="15" spans="1:20" ht="21.75" customHeight="1" x14ac:dyDescent="0.2">
      <c r="A15" s="22"/>
      <c r="C15" s="6"/>
      <c r="D15" s="100" t="str">
        <f>IF(AND(F14="",DisableCell&lt;&gt;1)," Reasonable notice required to be given to panel period contractors – 
ensure times for testing reflect the actual proposed completion time of the lot to be tested.","")</f>
        <v xml:space="preserve"> Reasonable notice required to be given to panel period contractors – 
ensure times for testing reflect the actual proposed completion time of the lot to be tested.</v>
      </c>
      <c r="E15" s="100"/>
      <c r="F15" s="100"/>
      <c r="G15" s="100"/>
      <c r="H15" s="100"/>
      <c r="I15" s="100"/>
      <c r="J15" s="100"/>
      <c r="L15" s="23"/>
      <c r="M15" s="1"/>
      <c r="N15" s="17" t="s">
        <v>45</v>
      </c>
      <c r="O15" s="14"/>
      <c r="P15" s="1"/>
      <c r="Q15" s="1"/>
      <c r="R15" s="1"/>
      <c r="S15" s="1"/>
      <c r="T15" s="1"/>
    </row>
    <row r="16" spans="1:20" ht="18" customHeight="1" x14ac:dyDescent="0.2">
      <c r="A16" s="22"/>
      <c r="C16" s="80" t="s">
        <v>35</v>
      </c>
      <c r="D16" s="80"/>
      <c r="E16" s="12"/>
      <c r="F16" s="62" t="str">
        <f>IF(AND(E16="",DisableCell&lt;&gt;1),"&lt; Clearly identify number of the lot – easier for everyone","")</f>
        <v>&lt; Clearly identify number of the lot – easier for everyone</v>
      </c>
      <c r="G16" s="11"/>
      <c r="H16" s="11"/>
      <c r="I16" s="11"/>
      <c r="J16" s="11"/>
      <c r="L16" s="23" t="str">
        <f>IF(E16="","Please put in a lot number","")</f>
        <v>Please put in a lot number</v>
      </c>
      <c r="M16" s="18">
        <v>0</v>
      </c>
      <c r="N16" s="16" t="s">
        <v>94</v>
      </c>
      <c r="O16" s="1"/>
      <c r="P16" s="15"/>
      <c r="Q16" s="15"/>
      <c r="R16" s="15"/>
      <c r="S16" s="15"/>
      <c r="T16" s="1"/>
    </row>
    <row r="17" spans="1:20" ht="18" customHeight="1" x14ac:dyDescent="0.2">
      <c r="A17" s="22"/>
      <c r="C17" s="80" t="s">
        <v>34</v>
      </c>
      <c r="D17" s="80"/>
      <c r="E17" s="82"/>
      <c r="F17" s="82"/>
      <c r="G17" s="80" t="s">
        <v>33</v>
      </c>
      <c r="H17" s="80"/>
      <c r="I17" s="82"/>
      <c r="J17" s="82"/>
      <c r="L17" s="23" t="str">
        <f>IF(OR(E17="",I17=""),"Please fill in chainages","")</f>
        <v>Please fill in chainages</v>
      </c>
      <c r="M17" s="1"/>
      <c r="N17" s="1"/>
      <c r="O17" s="1"/>
      <c r="P17" s="1"/>
      <c r="Q17" s="1"/>
      <c r="R17" s="1"/>
      <c r="S17" s="1"/>
      <c r="T17" s="1"/>
    </row>
    <row r="18" spans="1:20" ht="11.25" customHeight="1" x14ac:dyDescent="0.2">
      <c r="A18" s="22"/>
      <c r="C18" s="85" t="str">
        <f>IF(AND(OR(E17="",I17=""),DisableCell&lt;&gt;1),"      Ensure these are clearly marked on site – related to lot numbers ","")</f>
        <v xml:space="preserve">      Ensure these are clearly marked on site – related to lot numbers </v>
      </c>
      <c r="D18" s="85"/>
      <c r="E18" s="85"/>
      <c r="F18" s="85"/>
      <c r="G18" s="85"/>
      <c r="H18" s="85"/>
      <c r="I18" s="85"/>
      <c r="J18" s="85"/>
      <c r="L18" s="23"/>
      <c r="M18" s="1"/>
      <c r="N18" s="1"/>
      <c r="O18" s="1"/>
      <c r="P18" s="1"/>
      <c r="Q18" s="1"/>
      <c r="R18" s="1"/>
      <c r="S18" s="1"/>
      <c r="T18" s="1"/>
    </row>
    <row r="19" spans="1:20" ht="18" customHeight="1" x14ac:dyDescent="0.2">
      <c r="A19" s="22"/>
      <c r="C19" s="80" t="s">
        <v>36</v>
      </c>
      <c r="D19" s="80"/>
      <c r="E19" s="79"/>
      <c r="F19" s="79"/>
      <c r="G19" s="80" t="s">
        <v>37</v>
      </c>
      <c r="H19" s="80"/>
      <c r="I19" s="79"/>
      <c r="J19" s="79"/>
      <c r="L19" s="23" t="str">
        <f>IF(E19="","Please input a width",IF(I19="","Please input a length",""))</f>
        <v>Please input a width</v>
      </c>
      <c r="M19" s="1"/>
      <c r="N19" s="1"/>
      <c r="O19" s="1"/>
      <c r="P19" s="1"/>
      <c r="Q19" s="1"/>
      <c r="R19" s="1"/>
      <c r="S19" s="1"/>
      <c r="T19" s="1"/>
    </row>
    <row r="20" spans="1:20" ht="11.25" customHeight="1" x14ac:dyDescent="0.2">
      <c r="A20" s="22"/>
      <c r="C20" s="11"/>
      <c r="D20" s="11"/>
      <c r="E20" s="11"/>
      <c r="F20" s="11"/>
      <c r="G20" s="11"/>
      <c r="H20" s="11"/>
      <c r="I20" s="11"/>
      <c r="J20" s="11"/>
      <c r="L20" s="23"/>
      <c r="M20" s="1"/>
      <c r="N20" s="1"/>
      <c r="O20" s="1"/>
      <c r="P20" s="1"/>
      <c r="Q20" s="1"/>
      <c r="R20" s="1"/>
      <c r="S20" s="1"/>
      <c r="T20" s="1"/>
    </row>
    <row r="21" spans="1:20" ht="17.25" customHeight="1" x14ac:dyDescent="0.2">
      <c r="A21" s="22"/>
      <c r="C21" s="80" t="s">
        <v>38</v>
      </c>
      <c r="D21" s="80"/>
      <c r="E21" s="79"/>
      <c r="F21" s="79"/>
      <c r="H21" s="20"/>
      <c r="I21" s="11"/>
      <c r="J21" s="11"/>
      <c r="L21" s="23" t="str">
        <f>IF(E21="","Please input test and layer depth","")</f>
        <v>Please input test and layer depth</v>
      </c>
      <c r="M21" s="2"/>
      <c r="N21" s="1"/>
      <c r="O21" s="1"/>
      <c r="P21" s="1"/>
      <c r="Q21" s="1"/>
      <c r="R21" s="1"/>
      <c r="S21" s="1"/>
      <c r="T21" s="1"/>
    </row>
    <row r="22" spans="1:20" ht="18" customHeight="1" x14ac:dyDescent="0.2">
      <c r="A22" s="21" t="str">
        <f ca="1">OFFSET(ListBase1,0,ItemIndex)</f>
        <v>DropdownData!$F$5:$F$9</v>
      </c>
      <c r="C22" s="80" t="s">
        <v>46</v>
      </c>
      <c r="D22" s="80"/>
      <c r="E22" s="78"/>
      <c r="F22" s="78"/>
      <c r="H22" s="79"/>
      <c r="I22" s="79"/>
      <c r="J22" s="79"/>
      <c r="L22" s="23" t="str">
        <f>IF(E22="","Please select layer type",IF(AND(E22="Other",H22=""),"Please add more info about layer type",""))</f>
        <v>Please select layer type</v>
      </c>
      <c r="M22" s="2" t="s">
        <v>43</v>
      </c>
      <c r="N22" s="1"/>
      <c r="O22" s="1"/>
      <c r="P22" s="1"/>
      <c r="Q22" s="1"/>
      <c r="R22" s="1"/>
      <c r="S22" s="1"/>
      <c r="T22" s="1"/>
    </row>
    <row r="23" spans="1:20" ht="13.5" customHeight="1" x14ac:dyDescent="0.2">
      <c r="A23" s="22"/>
      <c r="C23" s="63"/>
      <c r="D23" s="63"/>
      <c r="E23" s="63"/>
      <c r="F23" s="64"/>
      <c r="G23" s="64"/>
      <c r="H23" s="64"/>
      <c r="L23" s="24"/>
      <c r="M23" s="1"/>
      <c r="N23" s="8" t="s">
        <v>44</v>
      </c>
      <c r="O23" s="1"/>
      <c r="P23" s="1"/>
      <c r="Q23" s="1"/>
      <c r="R23" s="1"/>
      <c r="S23" s="1"/>
      <c r="T23" s="1"/>
    </row>
    <row r="24" spans="1:20" ht="15" customHeight="1" x14ac:dyDescent="0.2">
      <c r="A24" s="21" t="b">
        <f ca="1">OFFSET(ShowRetestBase,0,ItemIndex)="Yes"</f>
        <v>1</v>
      </c>
      <c r="C24" s="65" t="s">
        <v>39</v>
      </c>
      <c r="D24" s="64"/>
      <c r="E24" s="64"/>
      <c r="F24" s="64"/>
      <c r="G24" s="64"/>
      <c r="H24" s="63" t="s">
        <v>92</v>
      </c>
      <c r="I24" s="59" t="s">
        <v>91</v>
      </c>
      <c r="L24" s="23" t="str">
        <f ca="1">IF(AND(testReqOp,OR(I24="",I24="Yes/No")),"Please specify whether test is original or retest","")</f>
        <v>Please specify whether test is original or retest</v>
      </c>
      <c r="M24" s="2" t="str">
        <f ca="1">IF(testReqOp,"&lt;-- Is this request a retest (YES) or an original test (NO)?","")</f>
        <v>&lt;-- Is this request a retest (YES) or an original test (NO)?</v>
      </c>
      <c r="N24" s="1"/>
      <c r="O24" s="1"/>
      <c r="P24" s="1"/>
      <c r="Q24" s="1"/>
      <c r="R24" s="1"/>
      <c r="S24" s="1"/>
      <c r="T24" s="1"/>
    </row>
    <row r="25" spans="1:20" ht="54.75" customHeight="1" x14ac:dyDescent="0.2">
      <c r="A25" s="21">
        <f ca="1">OFFSET(DescBase,0,ItemIndex)</f>
        <v>0</v>
      </c>
      <c r="C25" s="98" t="str">
        <f ca="1">IF(A25=0,"",A25)</f>
        <v/>
      </c>
      <c r="D25" s="98"/>
      <c r="E25" s="98"/>
      <c r="F25" s="98"/>
      <c r="G25" s="98"/>
      <c r="H25" s="98"/>
      <c r="I25" s="98"/>
      <c r="J25" s="98"/>
      <c r="L25" s="23"/>
      <c r="M25" s="1"/>
      <c r="N25" s="1"/>
      <c r="O25" s="1"/>
      <c r="P25" s="1"/>
      <c r="Q25" s="1"/>
      <c r="R25" s="1"/>
      <c r="S25" s="1"/>
      <c r="T25" s="1"/>
    </row>
    <row r="26" spans="1:20" ht="9" customHeight="1" x14ac:dyDescent="0.2">
      <c r="A26" s="22"/>
      <c r="C26" s="58" t="str">
        <f ca="1">IF(containsMandatories(INDIRECT(OFFSET(ListBase2,0,ItemIndex))),"      Tests with * are mandatory","")</f>
        <v/>
      </c>
      <c r="D26" s="5"/>
      <c r="E26" s="5"/>
      <c r="F26" s="5"/>
      <c r="G26" s="5"/>
      <c r="H26" s="5"/>
      <c r="I26" s="5"/>
      <c r="J26" s="5"/>
      <c r="L26" s="23"/>
      <c r="M26" s="1"/>
      <c r="N26" s="1"/>
      <c r="O26" s="1"/>
      <c r="P26" s="1"/>
      <c r="Q26" s="1"/>
      <c r="R26" s="1"/>
      <c r="S26" s="1"/>
      <c r="T26" s="1"/>
    </row>
    <row r="27" spans="1:20" ht="18.75" customHeight="1" x14ac:dyDescent="0.25">
      <c r="A27" s="21">
        <v>1</v>
      </c>
      <c r="C27" s="9" t="str">
        <f ca="1">IF(LEFT($D$27,1)="*",CHAR(82),CHAR(163))</f>
        <v>£</v>
      </c>
      <c r="D27" s="84" t="str">
        <f t="shared" ref="D27:D33" ca="1" si="0">OFFSET(ListBase2,A27,ItemIndex)</f>
        <v>Field Density / PLT</v>
      </c>
      <c r="E27" s="84"/>
      <c r="F27" s="84"/>
      <c r="G27" s="9" t="str">
        <f ca="1">IF(LEFT($H$27,1)="*",CHAR(82),CHAR(163))</f>
        <v>£</v>
      </c>
      <c r="H27" s="84" t="str">
        <f t="shared" ref="H27:H33" ca="1" si="1">OFFSET(ListBase2,M27,ItemIndex)</f>
        <v>Concrete - Slump</v>
      </c>
      <c r="I27" s="84"/>
      <c r="J27" s="84"/>
      <c r="L27" s="24"/>
      <c r="M27" s="7">
        <f>A33+1</f>
        <v>8</v>
      </c>
      <c r="N27" s="2" t="s">
        <v>62</v>
      </c>
      <c r="O27" s="1"/>
      <c r="P27" s="1"/>
      <c r="Q27" s="1"/>
      <c r="R27" s="1"/>
      <c r="S27" s="1"/>
      <c r="T27" s="1"/>
    </row>
    <row r="28" spans="1:20" ht="18.75" customHeight="1" x14ac:dyDescent="0.25">
      <c r="A28" s="21">
        <f t="shared" ref="A28:A33" si="2">A27+1</f>
        <v>2</v>
      </c>
      <c r="C28" s="9" t="str">
        <f ca="1">IF(LEFT($D$28,1)="*",CHAR(82),CHAR(163))</f>
        <v>£</v>
      </c>
      <c r="D28" s="84" t="str">
        <f t="shared" ca="1" si="0"/>
        <v>Particle Size Distribution</v>
      </c>
      <c r="E28" s="84"/>
      <c r="F28" s="84"/>
      <c r="G28" s="9" t="str">
        <f ca="1">IF(LEFT($H$28,1)="*",CHAR(82),CHAR(163))</f>
        <v>£</v>
      </c>
      <c r="H28" s="84" t="str">
        <f t="shared" ca="1" si="1"/>
        <v>Concrete - Cylinders</v>
      </c>
      <c r="I28" s="84"/>
      <c r="J28" s="84"/>
      <c r="L28" s="24"/>
      <c r="M28" s="7">
        <f t="shared" ref="M28:M33" si="3">M27+1</f>
        <v>9</v>
      </c>
      <c r="N28" s="8" t="s">
        <v>63</v>
      </c>
      <c r="O28" s="1"/>
      <c r="P28" s="1"/>
      <c r="Q28" s="1"/>
      <c r="R28" s="1"/>
      <c r="S28" s="1"/>
      <c r="T28" s="1"/>
    </row>
    <row r="29" spans="1:20" ht="18.75" customHeight="1" x14ac:dyDescent="0.25">
      <c r="A29" s="21">
        <f t="shared" si="2"/>
        <v>3</v>
      </c>
      <c r="C29" s="9" t="str">
        <f ca="1">IF(LEFT($D$29,1)="*",CHAR(82),CHAR(163))</f>
        <v>£</v>
      </c>
      <c r="D29" s="84" t="str">
        <f t="shared" ca="1" si="0"/>
        <v>Plasticity Index</v>
      </c>
      <c r="E29" s="84"/>
      <c r="F29" s="84"/>
      <c r="G29" s="9" t="str">
        <f ca="1">IF(LEFT($H$29,1)="*",CHAR(82),CHAR(163))</f>
        <v>£</v>
      </c>
      <c r="H29" s="84" t="str">
        <f t="shared" ca="1" si="1"/>
        <v>Flakiness / ALD</v>
      </c>
      <c r="I29" s="84"/>
      <c r="J29" s="84"/>
      <c r="L29" s="24"/>
      <c r="M29" s="7">
        <f t="shared" si="3"/>
        <v>10</v>
      </c>
      <c r="N29" s="1"/>
      <c r="O29" s="1"/>
      <c r="P29" s="1"/>
      <c r="Q29" s="1"/>
      <c r="R29" s="1"/>
      <c r="S29" s="1"/>
      <c r="T29" s="1"/>
    </row>
    <row r="30" spans="1:20" ht="18.75" customHeight="1" x14ac:dyDescent="0.25">
      <c r="A30" s="21">
        <f t="shared" si="2"/>
        <v>4</v>
      </c>
      <c r="C30" s="10" t="str">
        <f ca="1">IF(LEFT($D$30,1)="*",CHAR(82),CHAR(163))</f>
        <v>£</v>
      </c>
      <c r="D30" s="84" t="str">
        <f t="shared" ca="1" si="0"/>
        <v>CBR</v>
      </c>
      <c r="E30" s="84"/>
      <c r="F30" s="84"/>
      <c r="G30" s="9" t="str">
        <f ca="1">IF(LEFT($H$29,1)="*",CHAR(82),CHAR(163))</f>
        <v>£</v>
      </c>
      <c r="H30" s="84" t="str">
        <f t="shared" ca="1" si="1"/>
        <v>Ball-embedment</v>
      </c>
      <c r="I30" s="84"/>
      <c r="J30" s="84"/>
      <c r="L30" s="24"/>
      <c r="M30" s="7">
        <f t="shared" si="3"/>
        <v>11</v>
      </c>
      <c r="N30" s="1"/>
      <c r="O30" s="1"/>
      <c r="P30" s="1"/>
      <c r="Q30" s="1"/>
      <c r="R30" s="1"/>
      <c r="S30" s="1"/>
      <c r="T30" s="1"/>
    </row>
    <row r="31" spans="1:20" ht="18.75" customHeight="1" x14ac:dyDescent="0.25">
      <c r="A31" s="21">
        <f t="shared" si="2"/>
        <v>5</v>
      </c>
      <c r="C31" s="10" t="str">
        <f>CHAR(82)</f>
        <v>R</v>
      </c>
      <c r="D31" s="84">
        <f t="shared" ca="1" si="0"/>
        <v>0</v>
      </c>
      <c r="E31" s="84"/>
      <c r="F31" s="84"/>
      <c r="G31" s="10" t="str">
        <f ca="1">IF(LEFT($H$31,1)="*",CHAR(82),CHAR(163))</f>
        <v>£</v>
      </c>
      <c r="H31" s="84" t="str">
        <f t="shared" ca="1" si="1"/>
        <v>Dry Back</v>
      </c>
      <c r="I31" s="84"/>
      <c r="J31" s="84"/>
      <c r="L31" s="24"/>
      <c r="M31" s="7">
        <f t="shared" si="3"/>
        <v>12</v>
      </c>
      <c r="N31" s="1"/>
      <c r="O31" s="1"/>
      <c r="P31" s="1"/>
      <c r="Q31" s="1"/>
      <c r="R31" s="1"/>
      <c r="S31" s="1"/>
      <c r="T31" s="1"/>
    </row>
    <row r="32" spans="1:20" ht="18.75" customHeight="1" x14ac:dyDescent="0.25">
      <c r="A32" s="21">
        <f t="shared" si="2"/>
        <v>6</v>
      </c>
      <c r="C32" s="10" t="str">
        <f>CHAR(82)</f>
        <v>R</v>
      </c>
      <c r="D32" s="84">
        <f t="shared" ca="1" si="0"/>
        <v>0</v>
      </c>
      <c r="E32" s="84"/>
      <c r="F32" s="84"/>
      <c r="G32" s="10" t="str">
        <f ca="1">IF(LEFT($H$32,1)="*",CHAR(82),CHAR(163))</f>
        <v>£</v>
      </c>
      <c r="H32" s="84">
        <f t="shared" ca="1" si="1"/>
        <v>0</v>
      </c>
      <c r="I32" s="84"/>
      <c r="J32" s="84"/>
      <c r="L32" s="24"/>
      <c r="M32" s="7">
        <f t="shared" si="3"/>
        <v>13</v>
      </c>
      <c r="N32" s="1"/>
      <c r="O32" s="1"/>
      <c r="P32" s="1"/>
      <c r="Q32" s="1"/>
      <c r="R32" s="1"/>
      <c r="S32" s="1"/>
      <c r="T32" s="1"/>
    </row>
    <row r="33" spans="1:20" ht="18.75" customHeight="1" x14ac:dyDescent="0.25">
      <c r="A33" s="21">
        <f t="shared" si="2"/>
        <v>7</v>
      </c>
      <c r="C33" s="10" t="str">
        <f ca="1">IF(LEFT($D$33,1)="*",CHAR(82),CHAR(163))</f>
        <v>£</v>
      </c>
      <c r="D33" s="84">
        <f t="shared" ca="1" si="0"/>
        <v>0</v>
      </c>
      <c r="E33" s="84"/>
      <c r="F33" s="84"/>
      <c r="G33" s="10" t="str">
        <f ca="1">IF(LEFT($H$33,1)="*",CHAR(82),CHAR(163))</f>
        <v>£</v>
      </c>
      <c r="H33" s="5" t="str">
        <f t="shared" ca="1" si="1"/>
        <v>Other:</v>
      </c>
      <c r="I33" s="86"/>
      <c r="J33" s="86"/>
      <c r="L33" s="23" t="str">
        <f ca="1">IF(AND(H33&lt;&gt;0,G33=CHAR(82),I33=""),"Please specify more detail for test if selecting 'Other'","")</f>
        <v/>
      </c>
      <c r="M33" s="7">
        <f t="shared" si="3"/>
        <v>14</v>
      </c>
      <c r="N33" s="1"/>
      <c r="O33" s="1"/>
      <c r="P33" s="1"/>
      <c r="Q33" s="1"/>
      <c r="R33" s="1"/>
      <c r="S33" s="1"/>
      <c r="T33" s="1"/>
    </row>
    <row r="34" spans="1:20" ht="10.5" customHeight="1" x14ac:dyDescent="0.2">
      <c r="A34" s="22"/>
      <c r="D34" s="4"/>
      <c r="E34" s="4"/>
      <c r="F34" s="4"/>
      <c r="H34" s="4"/>
      <c r="I34" s="4"/>
      <c r="J34" s="4"/>
      <c r="L34" s="23"/>
      <c r="M34" s="1"/>
      <c r="N34" s="1"/>
      <c r="O34" s="1"/>
      <c r="P34" s="1"/>
      <c r="Q34" s="1"/>
      <c r="R34" s="1"/>
      <c r="S34" s="1"/>
      <c r="T34" s="1"/>
    </row>
    <row r="35" spans="1:20" x14ac:dyDescent="0.2">
      <c r="A35" s="22"/>
      <c r="C35" s="77"/>
      <c r="D35" s="77"/>
      <c r="E35" s="77"/>
      <c r="F35" s="77"/>
      <c r="G35" s="77"/>
      <c r="H35" s="77"/>
      <c r="I35" s="77"/>
      <c r="J35" s="77"/>
      <c r="L35" s="23"/>
      <c r="M35" s="1"/>
      <c r="N35" s="1"/>
      <c r="O35" s="1"/>
      <c r="P35" s="1"/>
      <c r="Q35" s="1"/>
      <c r="R35" s="1"/>
      <c r="S35" s="1"/>
      <c r="T35" s="1"/>
    </row>
    <row r="36" spans="1:20" ht="18" customHeight="1" x14ac:dyDescent="0.2">
      <c r="A36" s="22"/>
      <c r="C36" s="80" t="s">
        <v>40</v>
      </c>
      <c r="D36" s="80"/>
      <c r="E36" s="79"/>
      <c r="F36" s="79"/>
      <c r="G36" s="79"/>
      <c r="H36" s="79"/>
      <c r="I36" s="79"/>
      <c r="J36" s="79"/>
      <c r="L36" s="23" t="str">
        <f>IF(E36="","Please specify a contractor","")</f>
        <v>Please specify a contractor</v>
      </c>
      <c r="M36" s="2"/>
      <c r="N36" s="1"/>
      <c r="O36" s="1"/>
      <c r="P36" s="1"/>
      <c r="Q36" s="1"/>
      <c r="R36" s="1"/>
      <c r="S36" s="1"/>
      <c r="T36" s="1"/>
    </row>
    <row r="37" spans="1:20" ht="18" customHeight="1" x14ac:dyDescent="0.25">
      <c r="A37" s="22"/>
      <c r="C37" s="87"/>
      <c r="D37" s="87"/>
      <c r="E37" s="87"/>
      <c r="F37" s="87"/>
      <c r="G37" s="80" t="s">
        <v>42</v>
      </c>
      <c r="H37" s="80"/>
      <c r="I37" s="88"/>
      <c r="J37" s="88"/>
      <c r="L37" s="23" t="str">
        <f>IF(I37="","Please provide a contact number for contractor","")</f>
        <v>Please provide a contact number for contractor</v>
      </c>
      <c r="M37" s="1"/>
      <c r="N37" s="83" t="str">
        <f ca="1">IF(COUNTBLANK(L4:L39)=35,"Form is complete and ready to send","Form is incomplete: ")</f>
        <v xml:space="preserve">Form is incomplete: </v>
      </c>
      <c r="O37" s="83"/>
      <c r="P37" s="83"/>
      <c r="Q37" s="83"/>
      <c r="R37" s="83"/>
      <c r="S37" s="83"/>
      <c r="T37" s="1"/>
    </row>
    <row r="38" spans="1:20" ht="18" customHeight="1" x14ac:dyDescent="0.2">
      <c r="A38" s="22"/>
      <c r="C38" s="80" t="s">
        <v>41</v>
      </c>
      <c r="D38" s="80"/>
      <c r="E38" s="79"/>
      <c r="F38" s="79"/>
      <c r="G38" s="80" t="s">
        <v>2</v>
      </c>
      <c r="H38" s="80"/>
      <c r="I38" s="89"/>
      <c r="J38" s="89"/>
      <c r="L38" s="23" t="str">
        <f>IF(E38="","Please input date and time of request",IF(I38="","Please provide a fax number",""))</f>
        <v>Please input date and time of request</v>
      </c>
      <c r="M38" s="1"/>
      <c r="N38" s="99" t="str">
        <f ca="1">IF(COUNTBLANK(L4:L39)=35,"All fields have been completed",IF(COUNTBLANK(L4:L39)&lt;15,joinWithCommas(L4:L39),LEFT(joinWithCommas(L4:L39),250))&amp;"…")</f>
        <v>Please fill in 'To' details, Please fill in 'CC' details, Please put in an email for CC details, Please fill in 'Supervisor' details, Please fill in 'Project' details, Please fill in 'date and time test required', Please put in a lot number, Please f…</v>
      </c>
      <c r="O38" s="99"/>
      <c r="P38" s="99"/>
      <c r="Q38" s="99"/>
      <c r="R38" s="99"/>
      <c r="S38" s="99"/>
      <c r="T38" s="1"/>
    </row>
    <row r="39" spans="1:20" ht="9" customHeight="1" x14ac:dyDescent="0.2">
      <c r="A39" s="22"/>
      <c r="L39" s="23"/>
      <c r="M39" s="1"/>
      <c r="N39" s="99"/>
      <c r="O39" s="99"/>
      <c r="P39" s="99"/>
      <c r="Q39" s="99"/>
      <c r="R39" s="99"/>
      <c r="S39" s="99"/>
      <c r="T39" s="1"/>
    </row>
    <row r="40" spans="1:20" x14ac:dyDescent="0.2">
      <c r="A40" s="22"/>
      <c r="B40" s="61" t="s">
        <v>104</v>
      </c>
      <c r="C40" s="60"/>
      <c r="L40" s="23"/>
      <c r="M40" s="1"/>
      <c r="N40" s="99"/>
      <c r="O40" s="99"/>
      <c r="P40" s="99"/>
      <c r="Q40" s="99"/>
      <c r="R40" s="99"/>
      <c r="S40" s="99"/>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sheetData>
  <sheetProtection formatCells="0" formatColumns="0" formatRows="0" insertColumns="0" insertRows="0" insertHyperlinks="0" deleteColumns="0" deleteRows="0" sort="0" autoFilter="0" pivotTables="0"/>
  <mergeCells count="58">
    <mergeCell ref="H7:H9"/>
    <mergeCell ref="I7:J9"/>
    <mergeCell ref="D9:G9"/>
    <mergeCell ref="C25:J25"/>
    <mergeCell ref="N38:S40"/>
    <mergeCell ref="G38:H38"/>
    <mergeCell ref="H28:J28"/>
    <mergeCell ref="H29:J29"/>
    <mergeCell ref="H30:J30"/>
    <mergeCell ref="C38:D38"/>
    <mergeCell ref="I17:J17"/>
    <mergeCell ref="D15:J15"/>
    <mergeCell ref="F14:H14"/>
    <mergeCell ref="I10:J10"/>
    <mergeCell ref="D10:H10"/>
    <mergeCell ref="D27:F27"/>
    <mergeCell ref="E38:F38"/>
    <mergeCell ref="C3:J3"/>
    <mergeCell ref="C4:J4"/>
    <mergeCell ref="I6:J6"/>
    <mergeCell ref="D6:G6"/>
    <mergeCell ref="D7:G7"/>
    <mergeCell ref="C37:F37"/>
    <mergeCell ref="E36:J36"/>
    <mergeCell ref="I37:J37"/>
    <mergeCell ref="I38:J38"/>
    <mergeCell ref="C36:D36"/>
    <mergeCell ref="N37:S37"/>
    <mergeCell ref="D30:F30"/>
    <mergeCell ref="C18:J18"/>
    <mergeCell ref="I33:J33"/>
    <mergeCell ref="C21:D21"/>
    <mergeCell ref="C22:D22"/>
    <mergeCell ref="H31:J31"/>
    <mergeCell ref="H32:J32"/>
    <mergeCell ref="I19:J19"/>
    <mergeCell ref="H27:J27"/>
    <mergeCell ref="G37:H37"/>
    <mergeCell ref="D31:F31"/>
    <mergeCell ref="D32:F32"/>
    <mergeCell ref="D33:F33"/>
    <mergeCell ref="D28:F28"/>
    <mergeCell ref="D29:F29"/>
    <mergeCell ref="B2:K2"/>
    <mergeCell ref="C8:G8"/>
    <mergeCell ref="C35:J35"/>
    <mergeCell ref="E22:F22"/>
    <mergeCell ref="H22:J22"/>
    <mergeCell ref="E21:F21"/>
    <mergeCell ref="C19:D19"/>
    <mergeCell ref="G19:H19"/>
    <mergeCell ref="E19:F19"/>
    <mergeCell ref="C12:J12"/>
    <mergeCell ref="G17:H17"/>
    <mergeCell ref="C17:D17"/>
    <mergeCell ref="C16:D16"/>
    <mergeCell ref="C14:E14"/>
    <mergeCell ref="E17:F17"/>
  </mergeCells>
  <phoneticPr fontId="3" type="noConversion"/>
  <conditionalFormatting sqref="C27:F33">
    <cfRule type="expression" dxfId="6" priority="2" stopIfTrue="1">
      <formula>$D27=0</formula>
    </cfRule>
  </conditionalFormatting>
  <conditionalFormatting sqref="I27:J32 G27:H33">
    <cfRule type="expression" dxfId="5" priority="3" stopIfTrue="1">
      <formula>$H27=0</formula>
    </cfRule>
  </conditionalFormatting>
  <conditionalFormatting sqref="I33:J33">
    <cfRule type="expression" dxfId="4" priority="4" stopIfTrue="1">
      <formula>$H33=0</formula>
    </cfRule>
  </conditionalFormatting>
  <conditionalFormatting sqref="H22:J22">
    <cfRule type="expression" dxfId="3" priority="5" stopIfTrue="1">
      <formula>NOT($E22="Other")</formula>
    </cfRule>
  </conditionalFormatting>
  <conditionalFormatting sqref="H24:I24">
    <cfRule type="expression" dxfId="2" priority="6" stopIfTrue="1">
      <formula>NOT(testReqOp)</formula>
    </cfRule>
  </conditionalFormatting>
  <conditionalFormatting sqref="D34:F34 H34:J34">
    <cfRule type="cellIs" dxfId="1" priority="7" stopIfTrue="1" operator="equal">
      <formula>0</formula>
    </cfRule>
  </conditionalFormatting>
  <conditionalFormatting sqref="D6 I6 D9:D10 F14 E16:E17 I17 E19 I19 E21:E22 E24 I33 E36 E38 I37:I38">
    <cfRule type="containsBlanks" dxfId="0" priority="1">
      <formula>LEN(TRIM(D6))=0</formula>
    </cfRule>
  </conditionalFormatting>
  <dataValidations count="4">
    <dataValidation type="list" showInputMessage="1" showErrorMessage="1" sqref="I24">
      <formula1>INDIRECT(yesNoOps)</formula1>
    </dataValidation>
    <dataValidation type="list" allowBlank="1" showInputMessage="1" showErrorMessage="1" sqref="E22:F22">
      <formula1>INDIRECT(ListRange1)</formula1>
    </dataValidation>
    <dataValidation type="list" allowBlank="1" showInputMessage="1" showErrorMessage="1" sqref="C4">
      <formula1>INDIRECT(TestRange)</formula1>
    </dataValidation>
    <dataValidation type="list" allowBlank="1" sqref="D7:G7">
      <formula1>INDIRECT(faxNumbers)</formula1>
    </dataValidation>
  </dataValidations>
  <pageMargins left="0.19685039370078741" right="0.19685039370078741" top="0.19685039370078741" bottom="0.19685039370078741" header="0.51181102362204722"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30"/>
  <sheetViews>
    <sheetView workbookViewId="0">
      <selection activeCell="F28" sqref="F28"/>
    </sheetView>
  </sheetViews>
  <sheetFormatPr defaultRowHeight="12.75" x14ac:dyDescent="0.2"/>
  <cols>
    <col min="1" max="1" width="14.28515625" customWidth="1"/>
    <col min="2" max="2" width="20.5703125" bestFit="1" customWidth="1"/>
    <col min="3" max="26" width="28.5703125" customWidth="1"/>
    <col min="27" max="27" width="10.7109375" customWidth="1"/>
  </cols>
  <sheetData>
    <row r="1" spans="1:27" ht="13.5" thickBot="1" x14ac:dyDescent="0.25">
      <c r="A1" s="36" t="s">
        <v>50</v>
      </c>
      <c r="B1" s="37"/>
      <c r="C1" s="38">
        <v>1</v>
      </c>
      <c r="D1" s="38">
        <f>IF(D2="","",C1+1)</f>
        <v>2</v>
      </c>
      <c r="E1" s="38">
        <f t="shared" ref="E1:Z1" si="0">IF(E2="","",D1+1)</f>
        <v>3</v>
      </c>
      <c r="F1" s="38">
        <f t="shared" si="0"/>
        <v>4</v>
      </c>
      <c r="G1" s="38" t="str">
        <f t="shared" si="0"/>
        <v/>
      </c>
      <c r="H1" s="38" t="str">
        <f t="shared" si="0"/>
        <v/>
      </c>
      <c r="I1" s="38" t="str">
        <f t="shared" si="0"/>
        <v/>
      </c>
      <c r="J1" s="38" t="str">
        <f t="shared" si="0"/>
        <v/>
      </c>
      <c r="K1" s="38" t="str">
        <f t="shared" si="0"/>
        <v/>
      </c>
      <c r="L1" s="38" t="str">
        <f t="shared" si="0"/>
        <v/>
      </c>
      <c r="M1" s="38" t="str">
        <f t="shared" si="0"/>
        <v/>
      </c>
      <c r="N1" s="38" t="str">
        <f t="shared" si="0"/>
        <v/>
      </c>
      <c r="O1" s="38" t="str">
        <f t="shared" si="0"/>
        <v/>
      </c>
      <c r="P1" s="38" t="str">
        <f t="shared" si="0"/>
        <v/>
      </c>
      <c r="Q1" s="38" t="str">
        <f t="shared" si="0"/>
        <v/>
      </c>
      <c r="R1" s="38" t="str">
        <f t="shared" si="0"/>
        <v/>
      </c>
      <c r="S1" s="38" t="str">
        <f t="shared" si="0"/>
        <v/>
      </c>
      <c r="T1" s="38" t="str">
        <f t="shared" si="0"/>
        <v/>
      </c>
      <c r="U1" s="38" t="str">
        <f t="shared" si="0"/>
        <v/>
      </c>
      <c r="V1" s="38" t="str">
        <f t="shared" si="0"/>
        <v/>
      </c>
      <c r="W1" s="38" t="str">
        <f t="shared" si="0"/>
        <v/>
      </c>
      <c r="X1" s="38" t="str">
        <f t="shared" si="0"/>
        <v/>
      </c>
      <c r="Y1" s="38" t="str">
        <f t="shared" si="0"/>
        <v/>
      </c>
      <c r="Z1" s="39" t="str">
        <f t="shared" si="0"/>
        <v/>
      </c>
      <c r="AA1" s="27" t="s">
        <v>48</v>
      </c>
    </row>
    <row r="2" spans="1:27" ht="13.5" thickBot="1" x14ac:dyDescent="0.25">
      <c r="A2" s="40" t="s">
        <v>15</v>
      </c>
      <c r="B2" s="32" t="str">
        <f>"DropdownData!C2:"&amp;ADDRESS(2,2+COUNT(C1:Z1))</f>
        <v>DropdownData!C2:$F$2</v>
      </c>
      <c r="C2" s="33" t="s">
        <v>6</v>
      </c>
      <c r="D2" s="33" t="s">
        <v>7</v>
      </c>
      <c r="E2" s="33" t="s">
        <v>8</v>
      </c>
      <c r="F2" s="33" t="s">
        <v>9</v>
      </c>
      <c r="G2" s="33"/>
      <c r="H2" s="34"/>
      <c r="I2" s="34"/>
      <c r="J2" s="34"/>
      <c r="K2" s="34"/>
      <c r="L2" s="34"/>
      <c r="M2" s="34"/>
      <c r="N2" s="34"/>
      <c r="O2" s="34"/>
      <c r="P2" s="34"/>
      <c r="Q2" s="34"/>
      <c r="R2" s="34"/>
      <c r="S2" s="34"/>
      <c r="T2" s="34"/>
      <c r="U2" s="34"/>
      <c r="V2" s="34"/>
      <c r="W2" s="34"/>
      <c r="X2" s="34"/>
      <c r="Y2" s="34"/>
      <c r="Z2" s="41"/>
      <c r="AA2" s="27" t="s">
        <v>49</v>
      </c>
    </row>
    <row r="3" spans="1:27" ht="172.5" customHeight="1" thickBot="1" x14ac:dyDescent="0.25">
      <c r="A3" s="42" t="s">
        <v>70</v>
      </c>
      <c r="B3" s="67"/>
      <c r="C3" s="31" t="s">
        <v>28</v>
      </c>
      <c r="D3" s="31" t="s">
        <v>95</v>
      </c>
      <c r="E3" s="31" t="s">
        <v>90</v>
      </c>
      <c r="F3" s="66"/>
      <c r="G3" s="66"/>
      <c r="H3" s="68"/>
      <c r="I3" s="68"/>
      <c r="J3" s="68"/>
      <c r="K3" s="68"/>
      <c r="L3" s="68"/>
      <c r="M3" s="68"/>
      <c r="N3" s="68"/>
      <c r="O3" s="68"/>
      <c r="P3" s="68"/>
      <c r="Q3" s="68"/>
      <c r="R3" s="68"/>
      <c r="S3" s="68"/>
      <c r="T3" s="68"/>
      <c r="U3" s="68"/>
      <c r="V3" s="68"/>
      <c r="W3" s="68"/>
      <c r="X3" s="68"/>
      <c r="Y3" s="68"/>
      <c r="Z3" s="69"/>
      <c r="AA3" s="1"/>
    </row>
    <row r="4" spans="1:27" x14ac:dyDescent="0.2">
      <c r="A4" s="43" t="s">
        <v>17</v>
      </c>
      <c r="B4" s="44"/>
      <c r="C4" s="45" t="str">
        <f t="shared" ref="C4:Z4" si="1">"DropdownData!"&amp;ADDRESS(RowNum1,COLUMN(C5))&amp;":"&amp;ADDRESS(RowNum1+MAX(1,COUNTA(C5:C12))-1,COLUMN(C5))</f>
        <v>DropdownData!$C$5:$C$5</v>
      </c>
      <c r="D4" s="45" t="str">
        <f t="shared" si="1"/>
        <v>DropdownData!$D$5:$D$8</v>
      </c>
      <c r="E4" s="45" t="str">
        <f t="shared" si="1"/>
        <v>DropdownData!$E$5:$E$8</v>
      </c>
      <c r="F4" s="45" t="str">
        <f t="shared" si="1"/>
        <v>DropdownData!$F$5:$F$9</v>
      </c>
      <c r="G4" s="45" t="str">
        <f t="shared" si="1"/>
        <v>DropdownData!$G$5:$G$5</v>
      </c>
      <c r="H4" s="45" t="str">
        <f t="shared" si="1"/>
        <v>DropdownData!$H$5:$H$5</v>
      </c>
      <c r="I4" s="45" t="str">
        <f t="shared" si="1"/>
        <v>DropdownData!$I$5:$I$5</v>
      </c>
      <c r="J4" s="45" t="str">
        <f t="shared" si="1"/>
        <v>DropdownData!$J$5:$J$5</v>
      </c>
      <c r="K4" s="45" t="str">
        <f t="shared" si="1"/>
        <v>DropdownData!$K$5:$K$5</v>
      </c>
      <c r="L4" s="45" t="str">
        <f t="shared" si="1"/>
        <v>DropdownData!$L$5:$L$5</v>
      </c>
      <c r="M4" s="45" t="str">
        <f t="shared" si="1"/>
        <v>DropdownData!$M$5:$M$5</v>
      </c>
      <c r="N4" s="45" t="str">
        <f t="shared" si="1"/>
        <v>DropdownData!$N$5:$N$5</v>
      </c>
      <c r="O4" s="45" t="str">
        <f t="shared" si="1"/>
        <v>DropdownData!$O$5:$O$5</v>
      </c>
      <c r="P4" s="45" t="str">
        <f t="shared" si="1"/>
        <v>DropdownData!$P$5:$P$5</v>
      </c>
      <c r="Q4" s="45" t="str">
        <f t="shared" si="1"/>
        <v>DropdownData!$Q$5:$Q$5</v>
      </c>
      <c r="R4" s="45" t="str">
        <f t="shared" si="1"/>
        <v>DropdownData!$R$5:$R$5</v>
      </c>
      <c r="S4" s="45" t="str">
        <f t="shared" si="1"/>
        <v>DropdownData!$S$5:$S$5</v>
      </c>
      <c r="T4" s="45" t="str">
        <f t="shared" si="1"/>
        <v>DropdownData!$T$5:$T$5</v>
      </c>
      <c r="U4" s="45" t="str">
        <f t="shared" si="1"/>
        <v>DropdownData!$U$5:$U$5</v>
      </c>
      <c r="V4" s="45" t="str">
        <f t="shared" si="1"/>
        <v>DropdownData!$V$5:$V$5</v>
      </c>
      <c r="W4" s="45" t="str">
        <f t="shared" si="1"/>
        <v>DropdownData!$W$5:$W$5</v>
      </c>
      <c r="X4" s="45" t="str">
        <f t="shared" si="1"/>
        <v>DropdownData!$X$5:$X$5</v>
      </c>
      <c r="Y4" s="45" t="str">
        <f t="shared" si="1"/>
        <v>DropdownData!$Y$5:$Y$5</v>
      </c>
      <c r="Z4" s="46" t="str">
        <f t="shared" si="1"/>
        <v>DropdownData!$Z$5:$Z$5</v>
      </c>
      <c r="AA4" s="1"/>
    </row>
    <row r="5" spans="1:27" x14ac:dyDescent="0.2">
      <c r="A5" s="47"/>
      <c r="B5" s="48">
        <f>ROW(A5)</f>
        <v>5</v>
      </c>
      <c r="C5" s="49" t="s">
        <v>27</v>
      </c>
      <c r="D5" s="49" t="s">
        <v>24</v>
      </c>
      <c r="E5" s="49" t="s">
        <v>21</v>
      </c>
      <c r="F5" s="11" t="s">
        <v>20</v>
      </c>
      <c r="G5" s="11"/>
      <c r="H5" s="11"/>
      <c r="I5" s="11"/>
      <c r="J5" s="11"/>
      <c r="K5" s="11"/>
      <c r="L5" s="11"/>
      <c r="M5" s="11"/>
      <c r="N5" s="11"/>
      <c r="O5" s="11"/>
      <c r="P5" s="11"/>
      <c r="Q5" s="11"/>
      <c r="R5" s="11"/>
      <c r="S5" s="11"/>
      <c r="T5" s="11"/>
      <c r="U5" s="11"/>
      <c r="V5" s="11"/>
      <c r="W5" s="11"/>
      <c r="X5" s="11"/>
      <c r="Y5" s="11"/>
      <c r="Z5" s="50"/>
      <c r="AA5" s="1"/>
    </row>
    <row r="6" spans="1:27" x14ac:dyDescent="0.2">
      <c r="A6" s="51" t="s">
        <v>71</v>
      </c>
      <c r="B6" s="44"/>
      <c r="C6" s="49"/>
      <c r="D6" s="49" t="s">
        <v>25</v>
      </c>
      <c r="E6" s="49" t="s">
        <v>22</v>
      </c>
      <c r="F6" s="49" t="s">
        <v>51</v>
      </c>
      <c r="G6" s="49"/>
      <c r="H6" s="11"/>
      <c r="I6" s="11"/>
      <c r="J6" s="11"/>
      <c r="K6" s="11"/>
      <c r="L6" s="11"/>
      <c r="M6" s="11"/>
      <c r="N6" s="11"/>
      <c r="O6" s="11"/>
      <c r="P6" s="11"/>
      <c r="Q6" s="11"/>
      <c r="R6" s="11"/>
      <c r="S6" s="11"/>
      <c r="T6" s="11"/>
      <c r="U6" s="11"/>
      <c r="V6" s="11"/>
      <c r="W6" s="11"/>
      <c r="X6" s="11"/>
      <c r="Y6" s="11"/>
      <c r="Z6" s="50"/>
      <c r="AA6" s="1"/>
    </row>
    <row r="7" spans="1:27" x14ac:dyDescent="0.2">
      <c r="A7" s="51" t="s">
        <v>72</v>
      </c>
      <c r="B7" s="44"/>
      <c r="C7" s="49"/>
      <c r="D7" s="49" t="s">
        <v>26</v>
      </c>
      <c r="E7" s="49" t="s">
        <v>23</v>
      </c>
      <c r="F7" s="49" t="s">
        <v>18</v>
      </c>
      <c r="G7" s="49"/>
      <c r="H7" s="11"/>
      <c r="I7" s="11"/>
      <c r="J7" s="11"/>
      <c r="K7" s="11"/>
      <c r="L7" s="11"/>
      <c r="M7" s="11"/>
      <c r="N7" s="11"/>
      <c r="O7" s="11"/>
      <c r="P7" s="11"/>
      <c r="Q7" s="11"/>
      <c r="R7" s="11"/>
      <c r="S7" s="11"/>
      <c r="T7" s="11"/>
      <c r="U7" s="11"/>
      <c r="V7" s="11"/>
      <c r="W7" s="11"/>
      <c r="X7" s="11"/>
      <c r="Y7" s="11"/>
      <c r="Z7" s="50"/>
      <c r="AA7" s="1"/>
    </row>
    <row r="8" spans="1:27" x14ac:dyDescent="0.2">
      <c r="A8" s="43" t="s">
        <v>74</v>
      </c>
      <c r="B8" s="44"/>
      <c r="C8" s="49"/>
      <c r="D8" s="49" t="s">
        <v>13</v>
      </c>
      <c r="E8" s="49" t="s">
        <v>13</v>
      </c>
      <c r="F8" s="49" t="s">
        <v>19</v>
      </c>
      <c r="G8" s="49"/>
      <c r="H8" s="11"/>
      <c r="I8" s="11"/>
      <c r="J8" s="11"/>
      <c r="K8" s="11"/>
      <c r="L8" s="11"/>
      <c r="M8" s="11"/>
      <c r="N8" s="11"/>
      <c r="O8" s="11"/>
      <c r="P8" s="11"/>
      <c r="Q8" s="11"/>
      <c r="R8" s="11"/>
      <c r="S8" s="11"/>
      <c r="T8" s="11"/>
      <c r="U8" s="11"/>
      <c r="V8" s="11"/>
      <c r="W8" s="11"/>
      <c r="X8" s="11"/>
      <c r="Y8" s="11"/>
      <c r="Z8" s="50"/>
      <c r="AA8" s="1"/>
    </row>
    <row r="9" spans="1:27" x14ac:dyDescent="0.2">
      <c r="A9" s="43"/>
      <c r="B9" s="44"/>
      <c r="C9" s="49"/>
      <c r="D9" s="49"/>
      <c r="E9" s="49"/>
      <c r="F9" s="49" t="s">
        <v>13</v>
      </c>
      <c r="G9" s="49"/>
      <c r="H9" s="11"/>
      <c r="I9" s="11"/>
      <c r="J9" s="11"/>
      <c r="K9" s="11"/>
      <c r="L9" s="11"/>
      <c r="M9" s="11"/>
      <c r="N9" s="11"/>
      <c r="O9" s="11"/>
      <c r="P9" s="11"/>
      <c r="Q9" s="11"/>
      <c r="R9" s="11"/>
      <c r="S9" s="11"/>
      <c r="T9" s="11"/>
      <c r="U9" s="11"/>
      <c r="V9" s="11"/>
      <c r="W9" s="11"/>
      <c r="X9" s="11"/>
      <c r="Y9" s="11"/>
      <c r="Z9" s="50"/>
      <c r="AA9" s="1"/>
    </row>
    <row r="10" spans="1:27" x14ac:dyDescent="0.2">
      <c r="A10" s="51"/>
      <c r="B10" s="44"/>
      <c r="C10" s="49"/>
      <c r="D10" s="49"/>
      <c r="E10" s="49"/>
      <c r="F10" s="49"/>
      <c r="G10" s="11"/>
      <c r="H10" s="11"/>
      <c r="I10" s="11"/>
      <c r="J10" s="11"/>
      <c r="K10" s="11"/>
      <c r="L10" s="11"/>
      <c r="M10" s="11"/>
      <c r="N10" s="11"/>
      <c r="O10" s="11"/>
      <c r="P10" s="11"/>
      <c r="Q10" s="11"/>
      <c r="R10" s="11"/>
      <c r="S10" s="11"/>
      <c r="T10" s="11"/>
      <c r="U10" s="11"/>
      <c r="V10" s="11"/>
      <c r="W10" s="11"/>
      <c r="X10" s="11"/>
      <c r="Y10" s="11"/>
      <c r="Z10" s="50"/>
      <c r="AA10" s="1"/>
    </row>
    <row r="11" spans="1:27" x14ac:dyDescent="0.2">
      <c r="A11" s="51"/>
      <c r="B11" s="44"/>
      <c r="C11" s="49"/>
      <c r="D11" s="49"/>
      <c r="E11" s="49"/>
      <c r="F11" s="49"/>
      <c r="G11" s="11"/>
      <c r="H11" s="11"/>
      <c r="I11" s="11"/>
      <c r="J11" s="11"/>
      <c r="K11" s="11"/>
      <c r="L11" s="11"/>
      <c r="M11" s="11"/>
      <c r="N11" s="11"/>
      <c r="O11" s="11"/>
      <c r="P11" s="11"/>
      <c r="Q11" s="11"/>
      <c r="R11" s="11"/>
      <c r="S11" s="11"/>
      <c r="T11" s="11"/>
      <c r="U11" s="11"/>
      <c r="V11" s="11"/>
      <c r="W11" s="11"/>
      <c r="X11" s="11"/>
      <c r="Y11" s="11"/>
      <c r="Z11" s="50"/>
      <c r="AA11" s="1"/>
    </row>
    <row r="12" spans="1:27" ht="13.5" thickBot="1" x14ac:dyDescent="0.25">
      <c r="A12" s="40"/>
      <c r="B12" s="30"/>
      <c r="C12" s="54"/>
      <c r="D12" s="54"/>
      <c r="E12" s="54"/>
      <c r="F12" s="54"/>
      <c r="G12" s="52"/>
      <c r="H12" s="52"/>
      <c r="I12" s="52"/>
      <c r="J12" s="52"/>
      <c r="K12" s="52"/>
      <c r="L12" s="52"/>
      <c r="M12" s="52"/>
      <c r="N12" s="52"/>
      <c r="O12" s="52"/>
      <c r="P12" s="52"/>
      <c r="Q12" s="52"/>
      <c r="R12" s="52"/>
      <c r="S12" s="52"/>
      <c r="T12" s="52"/>
      <c r="U12" s="52"/>
      <c r="V12" s="52"/>
      <c r="W12" s="52"/>
      <c r="X12" s="52"/>
      <c r="Y12" s="52"/>
      <c r="Z12" s="53"/>
      <c r="AA12" s="1"/>
    </row>
    <row r="13" spans="1:27" ht="13.5" thickBot="1" x14ac:dyDescent="0.25">
      <c r="A13" s="40" t="s">
        <v>64</v>
      </c>
      <c r="B13" s="30"/>
      <c r="C13" s="54" t="s">
        <v>65</v>
      </c>
      <c r="D13" s="54" t="s">
        <v>65</v>
      </c>
      <c r="E13" s="54" t="s">
        <v>65</v>
      </c>
      <c r="F13" s="54" t="s">
        <v>66</v>
      </c>
      <c r="G13" s="54"/>
      <c r="H13" s="52"/>
      <c r="I13" s="52"/>
      <c r="J13" s="52"/>
      <c r="K13" s="52"/>
      <c r="L13" s="52"/>
      <c r="M13" s="52"/>
      <c r="N13" s="52"/>
      <c r="O13" s="52"/>
      <c r="P13" s="52"/>
      <c r="Q13" s="52"/>
      <c r="R13" s="52"/>
      <c r="S13" s="52"/>
      <c r="T13" s="52"/>
      <c r="U13" s="52"/>
      <c r="V13" s="52"/>
      <c r="W13" s="52"/>
      <c r="X13" s="52"/>
      <c r="Y13" s="52"/>
      <c r="Z13" s="53"/>
      <c r="AA13" s="1"/>
    </row>
    <row r="14" spans="1:27" x14ac:dyDescent="0.2">
      <c r="A14" s="43" t="s">
        <v>16</v>
      </c>
      <c r="B14" s="44"/>
      <c r="C14" s="45" t="str">
        <f t="shared" ref="C14:Z14" si="2">"DropdownData!"&amp;ADDRESS(RowNum2,COLUMN(C15))&amp;":"&amp;ADDRESS(RowNum2+MAX(1,COUNTA(C15:C28))-1,COLUMN(C15))</f>
        <v>DropdownData!$C$15:$C$17</v>
      </c>
      <c r="D14" s="45" t="str">
        <f t="shared" si="2"/>
        <v>DropdownData!$D$15:$D$17</v>
      </c>
      <c r="E14" s="45" t="str">
        <f t="shared" si="2"/>
        <v>DropdownData!$E$15:$E$16</v>
      </c>
      <c r="F14" s="45" t="str">
        <f t="shared" si="2"/>
        <v>DropdownData!$F$15:$F$24</v>
      </c>
      <c r="G14" s="45" t="str">
        <f t="shared" si="2"/>
        <v>DropdownData!$G$15:$G$15</v>
      </c>
      <c r="H14" s="45" t="str">
        <f t="shared" si="2"/>
        <v>DropdownData!$H$15:$H$15</v>
      </c>
      <c r="I14" s="45" t="str">
        <f t="shared" si="2"/>
        <v>DropdownData!$I$15:$I$15</v>
      </c>
      <c r="J14" s="45" t="str">
        <f t="shared" si="2"/>
        <v>DropdownData!$J$15:$J$15</v>
      </c>
      <c r="K14" s="45" t="str">
        <f t="shared" si="2"/>
        <v>DropdownData!$K$15:$K$15</v>
      </c>
      <c r="L14" s="45" t="str">
        <f t="shared" si="2"/>
        <v>DropdownData!$L$15:$L$15</v>
      </c>
      <c r="M14" s="45" t="str">
        <f t="shared" si="2"/>
        <v>DropdownData!$M$15:$M$15</v>
      </c>
      <c r="N14" s="45" t="str">
        <f t="shared" si="2"/>
        <v>DropdownData!$N$15:$N$15</v>
      </c>
      <c r="O14" s="45" t="str">
        <f t="shared" si="2"/>
        <v>DropdownData!$O$15:$O$15</v>
      </c>
      <c r="P14" s="45" t="str">
        <f t="shared" si="2"/>
        <v>DropdownData!$P$15:$P$15</v>
      </c>
      <c r="Q14" s="45" t="str">
        <f t="shared" si="2"/>
        <v>DropdownData!$Q$15:$Q$15</v>
      </c>
      <c r="R14" s="45" t="str">
        <f t="shared" si="2"/>
        <v>DropdownData!$R$15:$R$15</v>
      </c>
      <c r="S14" s="45" t="str">
        <f t="shared" si="2"/>
        <v>DropdownData!$S$15:$S$15</v>
      </c>
      <c r="T14" s="45" t="str">
        <f t="shared" si="2"/>
        <v>DropdownData!$T$15:$T$15</v>
      </c>
      <c r="U14" s="45" t="str">
        <f t="shared" si="2"/>
        <v>DropdownData!$U$15:$U$15</v>
      </c>
      <c r="V14" s="45" t="str">
        <f t="shared" si="2"/>
        <v>DropdownData!$V$15:$V$15</v>
      </c>
      <c r="W14" s="45" t="str">
        <f t="shared" si="2"/>
        <v>DropdownData!$W$15:$W$15</v>
      </c>
      <c r="X14" s="45" t="str">
        <f t="shared" si="2"/>
        <v>DropdownData!$X$15:$X$15</v>
      </c>
      <c r="Y14" s="45" t="str">
        <f t="shared" si="2"/>
        <v>DropdownData!$Y$15:$Y$15</v>
      </c>
      <c r="Z14" s="46" t="str">
        <f t="shared" si="2"/>
        <v>DropdownData!$Z$15:$Z$15</v>
      </c>
      <c r="AA14" s="1"/>
    </row>
    <row r="15" spans="1:27" x14ac:dyDescent="0.2">
      <c r="A15" s="47"/>
      <c r="B15" s="48">
        <f>ROW(A15)</f>
        <v>15</v>
      </c>
      <c r="C15" s="11" t="s">
        <v>77</v>
      </c>
      <c r="D15" s="11" t="s">
        <v>82</v>
      </c>
      <c r="E15" s="11" t="s">
        <v>85</v>
      </c>
      <c r="F15" s="11" t="s">
        <v>57</v>
      </c>
      <c r="G15" s="11"/>
      <c r="H15" s="11"/>
      <c r="I15" s="11"/>
      <c r="J15" s="11"/>
      <c r="K15" s="11"/>
      <c r="L15" s="11"/>
      <c r="M15" s="11"/>
      <c r="N15" s="11"/>
      <c r="O15" s="11"/>
      <c r="P15" s="11"/>
      <c r="Q15" s="11"/>
      <c r="R15" s="11"/>
      <c r="S15" s="11"/>
      <c r="T15" s="11"/>
      <c r="U15" s="11"/>
      <c r="V15" s="11"/>
      <c r="W15" s="11"/>
      <c r="X15" s="11"/>
      <c r="Y15" s="11"/>
      <c r="Z15" s="50"/>
      <c r="AA15" s="1"/>
    </row>
    <row r="16" spans="1:27" x14ac:dyDescent="0.2">
      <c r="A16" s="51" t="s">
        <v>73</v>
      </c>
      <c r="B16" s="44"/>
      <c r="C16" s="11" t="s">
        <v>78</v>
      </c>
      <c r="D16" s="11" t="s">
        <v>80</v>
      </c>
      <c r="E16" s="11" t="s">
        <v>86</v>
      </c>
      <c r="F16" s="11" t="s">
        <v>10</v>
      </c>
      <c r="G16" s="11"/>
      <c r="H16" s="11"/>
      <c r="I16" s="11"/>
      <c r="J16" s="11"/>
      <c r="K16" s="11"/>
      <c r="L16" s="11"/>
      <c r="M16" s="11"/>
      <c r="N16" s="11"/>
      <c r="O16" s="11"/>
      <c r="P16" s="11"/>
      <c r="Q16" s="11"/>
      <c r="R16" s="11"/>
      <c r="S16" s="11"/>
      <c r="T16" s="11"/>
      <c r="U16" s="11"/>
      <c r="V16" s="11"/>
      <c r="W16" s="11"/>
      <c r="X16" s="11"/>
      <c r="Y16" s="11"/>
      <c r="Z16" s="50"/>
      <c r="AA16" s="1"/>
    </row>
    <row r="17" spans="1:27" x14ac:dyDescent="0.2">
      <c r="A17" s="43" t="s">
        <v>67</v>
      </c>
      <c r="B17" s="44"/>
      <c r="C17" s="11" t="s">
        <v>79</v>
      </c>
      <c r="D17" s="57" t="s">
        <v>81</v>
      </c>
      <c r="E17" s="11"/>
      <c r="F17" s="11" t="s">
        <v>11</v>
      </c>
      <c r="G17" s="11"/>
      <c r="H17" s="11"/>
      <c r="I17" s="11"/>
      <c r="J17" s="11"/>
      <c r="K17" s="11"/>
      <c r="L17" s="11"/>
      <c r="M17" s="11"/>
      <c r="N17" s="11"/>
      <c r="O17" s="11"/>
      <c r="P17" s="11"/>
      <c r="Q17" s="11"/>
      <c r="R17" s="11"/>
      <c r="S17" s="11"/>
      <c r="T17" s="11"/>
      <c r="U17" s="11"/>
      <c r="V17" s="11"/>
      <c r="W17" s="11"/>
      <c r="X17" s="11"/>
      <c r="Y17" s="11"/>
      <c r="Z17" s="50"/>
      <c r="AA17" s="1"/>
    </row>
    <row r="18" spans="1:27" x14ac:dyDescent="0.2">
      <c r="A18" s="43" t="s">
        <v>69</v>
      </c>
      <c r="B18" s="44"/>
      <c r="C18" s="57"/>
      <c r="D18" s="11"/>
      <c r="E18" s="11"/>
      <c r="F18" s="11" t="s">
        <v>12</v>
      </c>
      <c r="G18" s="11"/>
      <c r="H18" s="11"/>
      <c r="I18" s="11"/>
      <c r="J18" s="11"/>
      <c r="K18" s="11"/>
      <c r="L18" s="11"/>
      <c r="M18" s="11"/>
      <c r="N18" s="11"/>
      <c r="O18" s="11"/>
      <c r="P18" s="11"/>
      <c r="Q18" s="11"/>
      <c r="R18" s="11"/>
      <c r="S18" s="11"/>
      <c r="T18" s="11"/>
      <c r="U18" s="11"/>
      <c r="V18" s="11"/>
      <c r="W18" s="11"/>
      <c r="X18" s="11"/>
      <c r="Y18" s="11"/>
      <c r="Z18" s="50"/>
      <c r="AA18" s="1"/>
    </row>
    <row r="19" spans="1:27" x14ac:dyDescent="0.2">
      <c r="A19" s="43" t="s">
        <v>68</v>
      </c>
      <c r="B19" s="44"/>
      <c r="C19" s="11"/>
      <c r="D19" s="11"/>
      <c r="E19" s="11"/>
      <c r="F19" s="57"/>
      <c r="G19" s="11"/>
      <c r="H19" s="11"/>
      <c r="I19" s="11"/>
      <c r="J19" s="11"/>
      <c r="K19" s="11"/>
      <c r="L19" s="11"/>
      <c r="M19" s="11"/>
      <c r="N19" s="11"/>
      <c r="O19" s="11"/>
      <c r="P19" s="11"/>
      <c r="Q19" s="11"/>
      <c r="R19" s="11"/>
      <c r="S19" s="11"/>
      <c r="T19" s="11"/>
      <c r="U19" s="11"/>
      <c r="V19" s="11"/>
      <c r="W19" s="11"/>
      <c r="X19" s="11"/>
      <c r="Y19" s="11"/>
      <c r="Z19" s="50"/>
      <c r="AA19" s="1"/>
    </row>
    <row r="20" spans="1:27" x14ac:dyDescent="0.2">
      <c r="A20" s="43"/>
      <c r="B20" s="44"/>
      <c r="C20" s="11"/>
      <c r="D20" s="11"/>
      <c r="E20" s="11"/>
      <c r="F20" s="11"/>
      <c r="G20" s="11"/>
      <c r="H20" s="11"/>
      <c r="I20" s="11"/>
      <c r="J20" s="11"/>
      <c r="K20" s="11"/>
      <c r="L20" s="11"/>
      <c r="M20" s="11"/>
      <c r="N20" s="11"/>
      <c r="O20" s="11"/>
      <c r="P20" s="11"/>
      <c r="Q20" s="11"/>
      <c r="R20" s="11"/>
      <c r="S20" s="11"/>
      <c r="T20" s="11"/>
      <c r="U20" s="11"/>
      <c r="V20" s="11"/>
      <c r="W20" s="11"/>
      <c r="X20" s="11"/>
      <c r="Y20" s="11"/>
      <c r="Z20" s="50"/>
      <c r="AA20" s="1"/>
    </row>
    <row r="21" spans="1:27" ht="13.5" thickBot="1" x14ac:dyDescent="0.25">
      <c r="A21" s="51" t="s">
        <v>102</v>
      </c>
      <c r="B21" s="44"/>
      <c r="C21" s="70"/>
      <c r="D21" s="70"/>
      <c r="E21" s="70"/>
      <c r="F21" s="70"/>
      <c r="G21" s="70"/>
      <c r="H21" s="70"/>
      <c r="I21" s="70"/>
      <c r="J21" s="70"/>
      <c r="K21" s="70"/>
      <c r="L21" s="70"/>
      <c r="M21" s="70"/>
      <c r="N21" s="70"/>
      <c r="O21" s="70"/>
      <c r="P21" s="70"/>
      <c r="Q21" s="70"/>
      <c r="R21" s="70"/>
      <c r="S21" s="70"/>
      <c r="T21" s="70"/>
      <c r="U21" s="70"/>
      <c r="V21" s="70"/>
      <c r="W21" s="70"/>
      <c r="X21" s="70"/>
      <c r="Y21" s="70"/>
      <c r="Z21" s="71"/>
      <c r="AA21" s="1"/>
    </row>
    <row r="22" spans="1:27" x14ac:dyDescent="0.2">
      <c r="A22" s="51" t="s">
        <v>101</v>
      </c>
      <c r="B22" s="44"/>
      <c r="C22" s="11"/>
      <c r="D22" s="11"/>
      <c r="E22" s="11"/>
      <c r="F22" s="11" t="s">
        <v>14</v>
      </c>
      <c r="G22" s="11"/>
      <c r="H22" s="11"/>
      <c r="I22" s="11"/>
      <c r="J22" s="11"/>
      <c r="K22" s="11"/>
      <c r="L22" s="11"/>
      <c r="M22" s="11"/>
      <c r="N22" s="11"/>
      <c r="O22" s="11"/>
      <c r="P22" s="11"/>
      <c r="Q22" s="11"/>
      <c r="R22" s="11"/>
      <c r="S22" s="11"/>
      <c r="T22" s="11"/>
      <c r="U22" s="11"/>
      <c r="V22" s="11"/>
      <c r="W22" s="11"/>
      <c r="X22" s="11"/>
      <c r="Y22" s="11"/>
      <c r="Z22" s="50"/>
      <c r="AA22" s="1"/>
    </row>
    <row r="23" spans="1:27" x14ac:dyDescent="0.2">
      <c r="A23" s="51" t="s">
        <v>103</v>
      </c>
      <c r="B23" s="44"/>
      <c r="C23" s="11"/>
      <c r="D23" s="11"/>
      <c r="E23" s="11"/>
      <c r="F23" s="11" t="s">
        <v>88</v>
      </c>
      <c r="G23" s="11"/>
      <c r="H23" s="11"/>
      <c r="I23" s="11"/>
      <c r="J23" s="11"/>
      <c r="K23" s="11"/>
      <c r="L23" s="11"/>
      <c r="M23" s="11"/>
      <c r="N23" s="11"/>
      <c r="O23" s="11"/>
      <c r="P23" s="11"/>
      <c r="Q23" s="11"/>
      <c r="R23" s="11"/>
      <c r="S23" s="11"/>
      <c r="T23" s="11"/>
      <c r="U23" s="11"/>
      <c r="V23" s="11"/>
      <c r="W23" s="11"/>
      <c r="X23" s="11"/>
      <c r="Y23" s="11"/>
      <c r="Z23" s="50"/>
      <c r="AA23" s="1"/>
    </row>
    <row r="24" spans="1:27" x14ac:dyDescent="0.2">
      <c r="A24" s="43"/>
      <c r="B24" s="44"/>
      <c r="C24" s="11"/>
      <c r="D24" s="11"/>
      <c r="E24" s="11"/>
      <c r="F24" s="11" t="s">
        <v>89</v>
      </c>
      <c r="G24" s="11"/>
      <c r="H24" s="11"/>
      <c r="I24" s="11"/>
      <c r="J24" s="11"/>
      <c r="K24" s="11"/>
      <c r="L24" s="11"/>
      <c r="M24" s="11"/>
      <c r="N24" s="11"/>
      <c r="O24" s="11"/>
      <c r="P24" s="11"/>
      <c r="Q24" s="11"/>
      <c r="R24" s="11"/>
      <c r="S24" s="11"/>
      <c r="T24" s="11"/>
      <c r="U24" s="11"/>
      <c r="V24" s="11"/>
      <c r="W24" s="11"/>
      <c r="X24" s="11"/>
      <c r="Y24" s="11"/>
      <c r="Z24" s="50"/>
      <c r="AA24" s="1"/>
    </row>
    <row r="25" spans="1:27" x14ac:dyDescent="0.2">
      <c r="A25" s="43"/>
      <c r="B25" s="44"/>
      <c r="C25" s="11"/>
      <c r="D25" s="11"/>
      <c r="E25" s="11"/>
      <c r="F25" s="57" t="s">
        <v>110</v>
      </c>
      <c r="G25" s="11"/>
      <c r="H25" s="11"/>
      <c r="I25" s="11"/>
      <c r="J25" s="11"/>
      <c r="K25" s="11"/>
      <c r="L25" s="11"/>
      <c r="M25" s="11"/>
      <c r="N25" s="11"/>
      <c r="O25" s="11"/>
      <c r="P25" s="11"/>
      <c r="Q25" s="11"/>
      <c r="R25" s="11"/>
      <c r="S25" s="11"/>
      <c r="T25" s="11"/>
      <c r="U25" s="11"/>
      <c r="V25" s="11"/>
      <c r="W25" s="11"/>
      <c r="X25" s="11"/>
      <c r="Y25" s="11"/>
      <c r="Z25" s="50"/>
      <c r="AA25" s="1"/>
    </row>
    <row r="26" spans="1:27" x14ac:dyDescent="0.2">
      <c r="A26" s="55" t="s">
        <v>75</v>
      </c>
      <c r="B26" s="44"/>
      <c r="C26" s="11"/>
      <c r="D26" s="11"/>
      <c r="E26" s="11"/>
      <c r="F26" s="57" t="s">
        <v>109</v>
      </c>
      <c r="G26" s="11"/>
      <c r="H26" s="11"/>
      <c r="I26" s="11"/>
      <c r="J26" s="11"/>
      <c r="K26" s="11"/>
      <c r="L26" s="11"/>
      <c r="M26" s="11"/>
      <c r="N26" s="11"/>
      <c r="O26" s="11"/>
      <c r="P26" s="11"/>
      <c r="Q26" s="11"/>
      <c r="R26" s="11"/>
      <c r="S26" s="11"/>
      <c r="T26" s="11"/>
      <c r="U26" s="11"/>
      <c r="V26" s="11"/>
      <c r="W26" s="11"/>
      <c r="X26" s="11"/>
      <c r="Y26" s="11"/>
      <c r="Z26" s="50"/>
      <c r="AA26" s="1"/>
    </row>
    <row r="27" spans="1:27" x14ac:dyDescent="0.2">
      <c r="A27" s="55" t="s">
        <v>76</v>
      </c>
      <c r="B27" s="44"/>
      <c r="C27" s="11"/>
      <c r="D27" s="11"/>
      <c r="E27" s="11"/>
      <c r="F27" s="11"/>
      <c r="G27" s="11"/>
      <c r="H27" s="11"/>
      <c r="I27" s="11"/>
      <c r="J27" s="11"/>
      <c r="K27" s="11"/>
      <c r="L27" s="11"/>
      <c r="M27" s="11"/>
      <c r="N27" s="11"/>
      <c r="O27" s="11"/>
      <c r="P27" s="11"/>
      <c r="Q27" s="11"/>
      <c r="R27" s="11"/>
      <c r="S27" s="11"/>
      <c r="T27" s="11"/>
      <c r="U27" s="11"/>
      <c r="V27" s="11"/>
      <c r="W27" s="11"/>
      <c r="X27" s="11"/>
      <c r="Y27" s="11"/>
      <c r="Z27" s="50"/>
      <c r="AA27" s="1"/>
    </row>
    <row r="28" spans="1:27" ht="13.5" thickBot="1" x14ac:dyDescent="0.25">
      <c r="A28" s="56" t="s">
        <v>84</v>
      </c>
      <c r="B28" s="35"/>
      <c r="C28" s="52"/>
      <c r="D28" s="52"/>
      <c r="E28" s="52"/>
      <c r="F28" s="52" t="s">
        <v>47</v>
      </c>
      <c r="G28" s="52"/>
      <c r="H28" s="52"/>
      <c r="I28" s="52"/>
      <c r="J28" s="52"/>
      <c r="K28" s="52"/>
      <c r="L28" s="52"/>
      <c r="M28" s="52"/>
      <c r="N28" s="52"/>
      <c r="O28" s="52"/>
      <c r="P28" s="52"/>
      <c r="Q28" s="52"/>
      <c r="R28" s="52"/>
      <c r="S28" s="52"/>
      <c r="T28" s="52"/>
      <c r="U28" s="52"/>
      <c r="V28" s="52"/>
      <c r="W28" s="52"/>
      <c r="X28" s="52"/>
      <c r="Y28" s="52"/>
      <c r="Z28" s="53"/>
      <c r="AA28" s="1"/>
    </row>
    <row r="29" spans="1:27" x14ac:dyDescent="0.2">
      <c r="A29" s="29"/>
      <c r="B29" s="1"/>
      <c r="C29" s="28"/>
      <c r="D29" s="28"/>
      <c r="E29" s="28"/>
      <c r="F29" s="28"/>
      <c r="G29" s="1"/>
      <c r="H29" s="1"/>
      <c r="I29" s="1"/>
      <c r="J29" s="1"/>
      <c r="K29" s="1"/>
      <c r="L29" s="1"/>
      <c r="M29" s="1"/>
      <c r="N29" s="1"/>
      <c r="O29" s="1"/>
      <c r="P29" s="1"/>
      <c r="Q29" s="1"/>
      <c r="R29" s="1"/>
      <c r="S29" s="1"/>
      <c r="T29" s="1"/>
      <c r="U29" s="1"/>
      <c r="V29" s="1"/>
      <c r="W29" s="1"/>
      <c r="X29" s="1"/>
      <c r="Y29" s="1"/>
      <c r="Z29" s="1"/>
      <c r="AA29" s="1"/>
    </row>
    <row r="30" spans="1:27" x14ac:dyDescent="0.2">
      <c r="A30" s="1" t="s">
        <v>83</v>
      </c>
      <c r="B30" s="1"/>
      <c r="C30" s="1"/>
      <c r="D30" s="1"/>
      <c r="E30" s="1"/>
      <c r="F30" s="1"/>
      <c r="G30" s="1"/>
      <c r="H30" s="1"/>
      <c r="I30" s="1"/>
      <c r="J30" s="1"/>
      <c r="K30" s="1"/>
      <c r="L30" s="1"/>
      <c r="M30" s="1"/>
      <c r="N30" s="1"/>
      <c r="O30" s="1"/>
      <c r="P30" s="1"/>
      <c r="Q30" s="1"/>
      <c r="R30" s="1"/>
      <c r="S30" s="1"/>
      <c r="T30" s="1"/>
      <c r="U30" s="1"/>
      <c r="V30" s="1"/>
      <c r="W30" s="1"/>
      <c r="X30" s="1"/>
      <c r="Y30" s="1"/>
      <c r="Z30" s="1"/>
      <c r="AA30" s="1"/>
    </row>
  </sheetData>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
  <sheetViews>
    <sheetView workbookViewId="0">
      <selection activeCell="A7" sqref="A7"/>
    </sheetView>
  </sheetViews>
  <sheetFormatPr defaultRowHeight="12.75" x14ac:dyDescent="0.2"/>
  <cols>
    <col min="1" max="1" width="34.85546875" customWidth="1"/>
    <col min="2" max="3" width="11.7109375" customWidth="1"/>
  </cols>
  <sheetData>
    <row r="1" spans="1:9" x14ac:dyDescent="0.2">
      <c r="A1" s="2" t="s">
        <v>29</v>
      </c>
      <c r="B1" s="1"/>
      <c r="C1" s="1"/>
      <c r="E1" s="2" t="s">
        <v>53</v>
      </c>
      <c r="F1" s="1"/>
      <c r="H1" s="2" t="s">
        <v>93</v>
      </c>
      <c r="I1" s="1"/>
    </row>
    <row r="2" spans="1:9" x14ac:dyDescent="0.2">
      <c r="A2" s="1" t="str">
        <f ca="1">"Other!"&amp;CELL("address",A3)&amp;":"&amp;CELL("address",OFFSET(A3,COUNTA(A3:A15)-1,0))</f>
        <v>Other!$A$3:$A$6</v>
      </c>
      <c r="B2" s="1" t="s">
        <v>97</v>
      </c>
      <c r="C2" s="1" t="s">
        <v>96</v>
      </c>
      <c r="E2" s="1" t="str">
        <f ca="1">"Other!"&amp;CELL("address",E3)&amp;":"&amp;CELL("address",OFFSET(E3,COUNTA(E3:E15)-1,0))</f>
        <v>Other!$E$3:$E$4</v>
      </c>
      <c r="F2" s="1"/>
      <c r="H2" s="1" t="str">
        <f ca="1">"Other!"&amp;CELL("address",H3)&amp;":"&amp;CELL("address",OFFSET(H3,COUNTA(H3:H15)-1,0))</f>
        <v>Other!$H$3:$H$5</v>
      </c>
      <c r="I2" s="1"/>
    </row>
    <row r="3" spans="1:9" x14ac:dyDescent="0.2">
      <c r="A3" t="s">
        <v>105</v>
      </c>
      <c r="B3" t="s">
        <v>30</v>
      </c>
      <c r="C3" s="3"/>
      <c r="E3" t="s">
        <v>54</v>
      </c>
      <c r="H3" t="s">
        <v>91</v>
      </c>
    </row>
    <row r="4" spans="1:9" x14ac:dyDescent="0.2">
      <c r="A4" t="s">
        <v>106</v>
      </c>
      <c r="B4" t="s">
        <v>98</v>
      </c>
      <c r="E4" t="s">
        <v>55</v>
      </c>
      <c r="H4" t="s">
        <v>66</v>
      </c>
    </row>
    <row r="5" spans="1:9" x14ac:dyDescent="0.2">
      <c r="A5" t="s">
        <v>107</v>
      </c>
      <c r="B5" t="s">
        <v>99</v>
      </c>
      <c r="H5" t="s">
        <v>65</v>
      </c>
    </row>
    <row r="6" spans="1:9" x14ac:dyDescent="0.2">
      <c r="A6" t="s">
        <v>108</v>
      </c>
      <c r="B6" t="s">
        <v>100</v>
      </c>
    </row>
    <row r="7" spans="1:9" x14ac:dyDescent="0.2">
      <c r="D7" s="11"/>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Form</vt:lpstr>
      <vt:lpstr>DropdownData</vt:lpstr>
      <vt:lpstr>Other</vt:lpstr>
      <vt:lpstr>CBRange</vt:lpstr>
      <vt:lpstr>ccEmail</vt:lpstr>
      <vt:lpstr>ccFaxNumber</vt:lpstr>
      <vt:lpstr>ccField</vt:lpstr>
      <vt:lpstr>DescBase</vt:lpstr>
      <vt:lpstr>DisableCell</vt:lpstr>
      <vt:lpstr>faxNumbers</vt:lpstr>
      <vt:lpstr>hitDest01</vt:lpstr>
      <vt:lpstr>hitDest02</vt:lpstr>
      <vt:lpstr>ItemIndex</vt:lpstr>
      <vt:lpstr>ListBase1</vt:lpstr>
      <vt:lpstr>ListBase2</vt:lpstr>
      <vt:lpstr>ListRange1</vt:lpstr>
      <vt:lpstr>ListTestReq</vt:lpstr>
      <vt:lpstr>Form!Print_Area</vt:lpstr>
      <vt:lpstr>RowNum1</vt:lpstr>
      <vt:lpstr>RowNum2</vt:lpstr>
      <vt:lpstr>ShowRetestBase</vt:lpstr>
      <vt:lpstr>TestForms</vt:lpstr>
      <vt:lpstr>TestRange</vt:lpstr>
      <vt:lpstr>testReqOp</vt:lpstr>
      <vt:lpstr>yesNoOps</vt:lpstr>
    </vt:vector>
  </TitlesOfParts>
  <Company>Northern Territory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Lam</dc:creator>
  <cp:lastModifiedBy>Britnay Philpott</cp:lastModifiedBy>
  <cp:lastPrinted>2013-03-11T00:14:59Z</cp:lastPrinted>
  <dcterms:created xsi:type="dcterms:W3CDTF">2013-02-25T23:16:50Z</dcterms:created>
  <dcterms:modified xsi:type="dcterms:W3CDTF">2019-03-06T01:38:35Z</dcterms:modified>
</cp:coreProperties>
</file>